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3.xml" ContentType="application/vnd.openxmlformats-officedocument.spreadsheetml.comments+xml"/>
  <Override PartName="/xl/drawings/drawing3.xml" ContentType="application/vnd.openxmlformats-officedocument.drawing+xml"/>
  <Default Extension="vml" ContentType="application/vnd.openxmlformats-officedocument.vmlDrawing"/>
  <Override PartName="/xl/worksheets/sheet3.xml" ContentType="application/vnd.openxmlformats-officedocument.spreadsheetml.worksheet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APOYO 2022-2023" sheetId="2" r:id="rId3"/>
    <sheet name="DOCENTES 2022-2023" sheetId="3" r:id="rId4"/>
    <sheet name="ANTIGUEDAD" sheetId="4" r:id="rId5"/>
    <sheet name="PUNTAJES" sheetId="5" r:id="rId6"/>
  </sheets>
  <externalReferences>
    <externalReference r:id="rId8"/>
  </externalReferences>
  <definedNames/>
  <calcPr fullCalcOnLoad="1"/>
</workbook>
</file>

<file path=xl/calcChain.xml><?xml version="1.0" encoding="utf-8"?>
<calcChain xmlns="http://schemas.openxmlformats.org/spreadsheetml/2006/main">
  <c r="C12" i="4" l="1"/>
</calcChain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MARURI ZONA 88</author>
  </authors>
  <commentList>
    <comment ref="K17" authorId="0">
      <text>
        <r>
          <rPr>
            <b/>
            <sz val="9"/>
            <rFont val="Tahoma"/>
            <family val="2"/>
          </rPr>
          <t>MARURI ZONA 88:</t>
        </r>
        <r>
          <rPr>
            <sz val="9"/>
            <rFont val="Tahoma"/>
            <family val="2"/>
          </rPr>
          <t xml:space="preserve">
Si el puntaje es mayor a 360 deberá ajustar a 360, que es el puntaje maximo conforme al reglamento.
Cuidado porque puede eliminar la formula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R22" authorId="0">
      <text>
        <r>
          <rPr>
            <sz val="9"/>
            <rFont val="Tahoma"/>
            <family val="2"/>
          </rPr>
          <t>automatico te da el resultado de las constancias de conocimiento</t>
        </r>
      </text>
    </comment>
  </commentList>
</comments>
</file>

<file path=xl/sharedStrings.xml><?xml version="1.0" encoding="utf-8"?>
<sst xmlns="http://schemas.openxmlformats.org/spreadsheetml/2006/main" count="149" uniqueCount="86">
  <si>
    <t>SINDICATO NACIONAL DE TRABAJADORES DE LA EDUCACIÓN  SECC 32</t>
  </si>
  <si>
    <t>CATÁLOGO ESCALAFONARIO DOCENTE</t>
  </si>
  <si>
    <t>PERIODO LECTIVO 2022-2023</t>
  </si>
  <si>
    <t>REGION VI                                 NIVEL: TELESECUNDARIA                              GRUPO IV</t>
  </si>
  <si>
    <t xml:space="preserve">ZONA ESCOLAR:  x x x x </t>
  </si>
  <si>
    <t xml:space="preserve">DELEGACIÓN: x x x x x x x x </t>
  </si>
  <si>
    <t>Xalapa, Ver., a 22 de septiembre de 2022</t>
  </si>
  <si>
    <t>CICLO ESCOLAR 2022-2023</t>
  </si>
  <si>
    <t>NP</t>
  </si>
  <si>
    <t>RFC</t>
  </si>
  <si>
    <t>NOMBRE</t>
  </si>
  <si>
    <t>SEP</t>
  </si>
  <si>
    <t>ZONA</t>
  </si>
  <si>
    <t>ESCUELA</t>
  </si>
  <si>
    <t>CLAVE</t>
  </si>
  <si>
    <t>ANTIG.</t>
  </si>
  <si>
    <t>CONOC.</t>
  </si>
  <si>
    <t>APTITUD</t>
  </si>
  <si>
    <t>DISCIP. Y PUNT.</t>
  </si>
  <si>
    <t>PARTICIP SINDICAL</t>
  </si>
  <si>
    <t>TOTAL</t>
  </si>
  <si>
    <t>FIRMA DE CONFORMIDAD</t>
  </si>
  <si>
    <t>COMPAÑEROS QUE OBTUVIERON UN BENEFICIO Y ESTAN SUJETOS A CUMPLIR EL PLAZO DE TIEMPO SEGÚN LO MARCA EL ARTÍCULO 10 PARA SER CONSIDERADOS NUEVAMENTE.</t>
  </si>
  <si>
    <t>SINDICATO NACIONAL DE TRABAJADORES DE LA EDUCACIÓN</t>
  </si>
  <si>
    <t>PERIODO LECTIVO AÑO</t>
  </si>
  <si>
    <t>REGION  _____                                NIVEL: ____________________                              GRUPO _________</t>
  </si>
  <si>
    <t xml:space="preserve">ZONA ESCOLAR: x x x x xx </t>
  </si>
  <si>
    <t>DELEGACIÓN: D-x x x x x x x x</t>
  </si>
  <si>
    <t>CICLO ESCOLAR:</t>
  </si>
  <si>
    <t>CONOC</t>
  </si>
  <si>
    <t>ANTIGUED</t>
  </si>
  <si>
    <t>BECA</t>
  </si>
  <si>
    <t>FECHA FINAL</t>
  </si>
  <si>
    <t>PUNTAJES</t>
  </si>
  <si>
    <t>TOTALES</t>
  </si>
  <si>
    <t>FECHA INGRESO A SEP</t>
  </si>
  <si>
    <t>AÑOS</t>
  </si>
  <si>
    <t>MESES</t>
  </si>
  <si>
    <t>DIAS</t>
  </si>
  <si>
    <t>INGRESO SEV</t>
  </si>
  <si>
    <t>NOTA</t>
  </si>
  <si>
    <t>SI EL PUNTAJE PASA DE 360</t>
  </si>
  <si>
    <t>FECHA DEL MES</t>
  </si>
  <si>
    <t>MODIFICAR EL PUNTAJE A 360</t>
  </si>
  <si>
    <t>FECHA PARA DIAS</t>
  </si>
  <si>
    <t>PUNTAJE MAXIMO 360</t>
  </si>
  <si>
    <t>FECHA INGRESO A ZONA</t>
  </si>
  <si>
    <t>INGRESO ZONA</t>
  </si>
  <si>
    <t>PUNTAJE MAXIMO 90</t>
  </si>
  <si>
    <t>FECHA INGRESO A ESCUELA</t>
  </si>
  <si>
    <t>INGRESO ESCUELA</t>
  </si>
  <si>
    <t xml:space="preserve"> </t>
  </si>
  <si>
    <t>PUNTAJE MAXIMO 30</t>
  </si>
  <si>
    <t>PUNTAJE TOTAL ANTIGÜEDAD</t>
  </si>
  <si>
    <t>ASAMBLEAS</t>
  </si>
  <si>
    <t>CONCENTRACIONES</t>
  </si>
  <si>
    <t>COOPERACIONES</t>
  </si>
  <si>
    <t>N°</t>
  </si>
  <si>
    <t>AÑO</t>
  </si>
  <si>
    <t>VALOR</t>
  </si>
  <si>
    <t>AÑO
(hasta 30)</t>
  </si>
  <si>
    <t>MES</t>
  </si>
  <si>
    <t>DIA</t>
  </si>
  <si>
    <t xml:space="preserve"> En las participaciones sindicales se toma en cuenta 5 años atrás </t>
  </si>
  <si>
    <t>automatico se obtiene el puntaje de antigüedad</t>
  </si>
  <si>
    <t>CONSTANCIAS</t>
  </si>
  <si>
    <t>PREPARACIÓN
PROFESIONAL</t>
  </si>
  <si>
    <t>TOTAL
CONOCIMIENTO</t>
  </si>
  <si>
    <t>APTITUD (600)</t>
  </si>
  <si>
    <t>2018-2019</t>
  </si>
  <si>
    <t>2019-2020</t>
  </si>
  <si>
    <t>2020-2021</t>
  </si>
  <si>
    <t>2021-2022</t>
  </si>
  <si>
    <t>2022-2023</t>
  </si>
  <si>
    <t>En esta tablita ya te arroja todo los puntajes que se toman en cuenta para escalafon y el puntaje final</t>
  </si>
  <si>
    <t>DISCIPLINA Y PUNTUALIDAD (240)</t>
  </si>
  <si>
    <t>CONOCI-
MIENTO</t>
  </si>
  <si>
    <t>ANTIGÜEDAD</t>
  </si>
  <si>
    <t>DISCIPLINA
 Y PUN.</t>
  </si>
  <si>
    <t>PART. 
SINDICAL</t>
  </si>
  <si>
    <t xml:space="preserve">Conocimientos no hay antigüedad unicamente que los cursos tengan validación ante la comision estatal mixta </t>
  </si>
  <si>
    <t>Las fichas son de 5 años a tras contando el actual…aquí si entran las de otras zona en dado caso…..</t>
  </si>
  <si>
    <t>NOMBRE Y FIRMA DEL RESPONSABLE QUIEN CALIFICO EL EXPEDIENTE</t>
  </si>
  <si>
    <t>NOMBRE Y FIRMA DE ACUERDO CON EL PUNTAJE DE ESCALAFON</t>
  </si>
  <si>
    <t>_________________________________________</t>
  </si>
  <si>
    <t>_______________________________________</t>
  </si>
</sst>
</file>

<file path=xl/styles.xml><?xml version="1.0" encoding="utf-8"?>
<styleSheet xmlns="http://schemas.openxmlformats.org/spreadsheetml/2006/main">
  <numFmts count="3">
    <numFmt numFmtId="177" formatCode="0.0000"/>
    <numFmt numFmtId="178" formatCode="00"/>
    <numFmt numFmtId="179" formatCode="0.000000"/>
  </numFmts>
  <fonts count="1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Baskerville Old Face"/>
      <family val="1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/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1" xfId="0" applyBorder="1"/>
    <xf numFmtId="0" fontId="1" fillId="0" borderId="1" xfId="0" applyBorder="1" applyAlignment="1">
      <alignment horizontal="center"/>
    </xf>
    <xf numFmtId="0" fontId="1" fillId="0" borderId="1" xfId="0" applyBorder="1" applyAlignment="1">
      <alignment horizontal="center" wrapText="1"/>
    </xf>
    <xf numFmtId="0" fontId="1" fillId="0" borderId="1" xfId="0" applyBorder="1" applyAlignment="1">
      <alignment horizontal="left"/>
    </xf>
    <xf numFmtId="0" fontId="1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4" fontId="1" fillId="0" borderId="1" xfId="0" applyNumberFormat="1" applyBorder="1" applyAlignment="1">
      <alignment horizontal="left"/>
    </xf>
    <xf numFmtId="177" fontId="1" fillId="0" borderId="1" xfId="0" applyNumberFormat="1" applyBorder="1" applyAlignment="1">
      <alignment horizontal="right"/>
    </xf>
    <xf numFmtId="14" fontId="1" fillId="0" borderId="1" xfId="0" applyNumberFormat="1" applyBorder="1"/>
    <xf numFmtId="177" fontId="1" fillId="0" borderId="1" xfId="0" applyNumberFormat="1" applyBorder="1"/>
    <xf numFmtId="0" fontId="1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0" fillId="2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177" fontId="1" fillId="0" borderId="1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 wrapText="1"/>
    </xf>
    <xf numFmtId="177" fontId="1" fillId="0" borderId="1" xfId="0" applyNumberFormat="1" applyBorder="1" applyAlignment="1">
      <alignment horizontal="left" wrapText="1"/>
    </xf>
    <xf numFmtId="14" fontId="8" fillId="0" borderId="1" xfId="0" applyNumberFormat="1" applyFont="1" applyBorder="1" applyAlignment="1">
      <alignment horizontal="left"/>
    </xf>
    <xf numFmtId="0" fontId="1" fillId="0" borderId="1" xfId="0" applyBorder="1" applyAlignment="1">
      <alignment horizontal="left" wrapText="1"/>
    </xf>
    <xf numFmtId="0" fontId="1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Border="1" applyAlignment="1">
      <alignment horizontal="left" wrapText="1"/>
    </xf>
    <xf numFmtId="14" fontId="1" fillId="0" borderId="2" xfId="0" applyNumberFormat="1" applyFont="1" applyBorder="1" applyAlignment="1">
      <alignment horizontal="left"/>
    </xf>
    <xf numFmtId="177" fontId="1" fillId="0" borderId="2" xfId="0" applyNumberFormat="1" applyFont="1" applyBorder="1" applyAlignment="1">
      <alignment horizontal="right"/>
    </xf>
    <xf numFmtId="0" fontId="8" fillId="0" borderId="0" xfId="0" applyFont="1"/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3" xfId="0" applyBorder="1" applyAlignment="1">
      <alignment horizontal="center"/>
    </xf>
    <xf numFmtId="0" fontId="1" fillId="0" borderId="4" xfId="0" applyBorder="1" applyAlignment="1">
      <alignment horizontal="center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4" fillId="0" borderId="0" xfId="0" applyFont="1"/>
    <xf numFmtId="14" fontId="10" fillId="3" borderId="2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177" fontId="1" fillId="0" borderId="7" xfId="0" applyNumberFormat="1" applyBorder="1"/>
    <xf numFmtId="177" fontId="1" fillId="0" borderId="0" xfId="0" applyNumberFormat="1"/>
    <xf numFmtId="177" fontId="1" fillId="0" borderId="8" xfId="0" applyNumberFormat="1" applyBorder="1"/>
    <xf numFmtId="14" fontId="10" fillId="3" borderId="1" xfId="0" applyNumberFormat="1" applyFont="1" applyFill="1" applyBorder="1" applyAlignment="1" applyProtection="1">
      <alignment horizontal="center"/>
      <protection locked="0"/>
    </xf>
    <xf numFmtId="177" fontId="1" fillId="4" borderId="8" xfId="0" applyNumberFormat="1" applyFill="1" applyBorder="1"/>
    <xf numFmtId="177" fontId="1" fillId="0" borderId="4" xfId="0" applyNumberFormat="1" applyBorder="1" applyAlignment="1">
      <alignment horizontal="center"/>
    </xf>
    <xf numFmtId="177" fontId="1" fillId="0" borderId="5" xfId="0" applyNumberFormat="1" applyBorder="1" applyAlignment="1">
      <alignment horizontal="center"/>
    </xf>
    <xf numFmtId="177" fontId="1" fillId="0" borderId="6" xfId="0" applyNumberFormat="1" applyBorder="1" applyAlignment="1">
      <alignment horizontal="center"/>
    </xf>
    <xf numFmtId="179" fontId="1" fillId="0" borderId="0" xfId="0" applyNumberFormat="1"/>
    <xf numFmtId="0" fontId="1" fillId="0" borderId="8" xfId="0" applyBorder="1"/>
    <xf numFmtId="0" fontId="1" fillId="4" borderId="8" xfId="0" applyFill="1" applyBorder="1"/>
    <xf numFmtId="0" fontId="9" fillId="0" borderId="0" xfId="0" applyFont="1"/>
    <xf numFmtId="177" fontId="1" fillId="5" borderId="8" xfId="0" applyNumberFormat="1" applyFill="1" applyBorder="1"/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9" xfId="0" applyBorder="1" applyAlignment="1">
      <alignment horizontal="center"/>
    </xf>
    <xf numFmtId="0" fontId="1" fillId="0" borderId="10" xfId="0" applyBorder="1" applyAlignment="1">
      <alignment horizontal="center"/>
    </xf>
    <xf numFmtId="0" fontId="1" fillId="0" borderId="1" xfId="0" applyBorder="1" applyAlignment="1">
      <alignment horizontal="center" vertical="center" wrapText="1"/>
    </xf>
    <xf numFmtId="0" fontId="1" fillId="0" borderId="1" xfId="0" applyBorder="1" applyAlignment="1">
      <alignment horizontal="center" vertical="center"/>
    </xf>
    <xf numFmtId="0" fontId="1" fillId="0" borderId="11" xfId="0" applyBorder="1" applyAlignment="1">
      <alignment horizontal="center" vertical="center" wrapText="1"/>
    </xf>
    <xf numFmtId="0" fontId="1" fillId="0" borderId="12" xfId="0" applyBorder="1" applyAlignment="1">
      <alignment horizontal="center" vertical="center" wrapText="1"/>
    </xf>
    <xf numFmtId="0" fontId="1" fillId="0" borderId="11" xfId="0" applyBorder="1" applyAlignment="1">
      <alignment horizontal="center" vertical="center"/>
    </xf>
    <xf numFmtId="0" fontId="1" fillId="0" borderId="12" xfId="0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3" borderId="1" xfId="0" applyFill="1" applyBorder="1" applyAlignment="1" applyProtection="1">
      <alignment horizontal="center"/>
      <protection locked="0"/>
    </xf>
    <xf numFmtId="0" fontId="1" fillId="0" borderId="13" xfId="0" applyBorder="1" applyAlignment="1">
      <alignment horizontal="center" vertical="center" wrapText="1"/>
    </xf>
    <xf numFmtId="0" fontId="1" fillId="0" borderId="14" xfId="0" applyBorder="1" applyAlignment="1">
      <alignment horizontal="center" vertical="center" wrapText="1"/>
    </xf>
    <xf numFmtId="0" fontId="1" fillId="0" borderId="13" xfId="0" applyBorder="1" applyAlignment="1">
      <alignment horizontal="center" vertical="center"/>
    </xf>
    <xf numFmtId="0" fontId="1" fillId="0" borderId="14" xfId="0" applyBorder="1" applyAlignment="1">
      <alignment horizontal="center" vertical="center"/>
    </xf>
    <xf numFmtId="0" fontId="6" fillId="0" borderId="0" xfId="0" applyFont="1"/>
    <xf numFmtId="178" fontId="1" fillId="0" borderId="1" xfId="0" applyNumberFormat="1" applyBorder="1" applyAlignment="1">
      <alignment horizontal="center"/>
    </xf>
    <xf numFmtId="178" fontId="1" fillId="0" borderId="3" xfId="0" applyNumberFormat="1" applyBorder="1" applyAlignment="1">
      <alignment horizontal="center"/>
    </xf>
    <xf numFmtId="178" fontId="1" fillId="0" borderId="10" xfId="0" applyNumberFormat="1" applyBorder="1" applyAlignment="1">
      <alignment horizontal="center"/>
    </xf>
    <xf numFmtId="0" fontId="1" fillId="6" borderId="1" xfId="0" applyFill="1" applyBorder="1" applyAlignment="1">
      <alignment horizontal="center"/>
    </xf>
    <xf numFmtId="0" fontId="1" fillId="6" borderId="3" xfId="0" applyFill="1" applyBorder="1" applyAlignment="1">
      <alignment horizontal="center"/>
    </xf>
    <xf numFmtId="0" fontId="1" fillId="6" borderId="10" xfId="0" applyFill="1" applyBorder="1" applyAlignment="1">
      <alignment horizontal="center"/>
    </xf>
    <xf numFmtId="0" fontId="1" fillId="0" borderId="15" xfId="0" applyBorder="1" applyAlignment="1">
      <alignment horizontal="center"/>
    </xf>
    <xf numFmtId="0" fontId="1" fillId="0" borderId="12" xfId="0" applyBorder="1" applyAlignment="1">
      <alignment horizontal="center"/>
    </xf>
    <xf numFmtId="0" fontId="1" fillId="4" borderId="1" xfId="0" applyFill="1" applyBorder="1" applyAlignment="1">
      <alignment horizontal="center"/>
    </xf>
    <xf numFmtId="0" fontId="1" fillId="0" borderId="16" xfId="0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3" borderId="1" xfId="0" applyFill="1" applyBorder="1" applyProtection="1">
      <protection locked="0"/>
    </xf>
    <xf numFmtId="0" fontId="1" fillId="0" borderId="15" xfId="0" applyBorder="1" applyAlignment="1">
      <alignment horizontal="center" vertical="center"/>
    </xf>
    <xf numFmtId="0" fontId="1" fillId="0" borderId="17" xfId="0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" fillId="7" borderId="1" xfId="0" applyFill="1" applyBorder="1" applyProtection="1">
      <protection locked="0"/>
    </xf>
    <xf numFmtId="0" fontId="1" fillId="7" borderId="1" xfId="0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6" fillId="0" borderId="17" xfId="0" applyFont="1" applyBorder="1"/>
    <xf numFmtId="0" fontId="1" fillId="0" borderId="17" xfId="0" applyBorder="1"/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177" fontId="1" fillId="0" borderId="1" xfId="0" applyNumberFormat="1" applyBorder="1" applyAlignment="1">
      <alignment horizontal="center" vertical="center"/>
    </xf>
    <xf numFmtId="177" fontId="4" fillId="9" borderId="1" xfId="0" applyNumberFormat="1" applyFont="1" applyFill="1" applyBorder="1" applyAlignment="1">
      <alignment horizontal="center" vertical="center"/>
    </xf>
    <xf numFmtId="0" fontId="1" fillId="4" borderId="15" xfId="0" applyFill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Alignment="1">
      <alignment horizontal="center" wrapText="1"/>
    </xf>
    <xf numFmtId="0" fontId="1" fillId="2" borderId="0" xfId="0" applyFill="1" applyAlignment="1" applyProtection="1">
      <alignment horizontal="center" vertical="center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">
    <dxf>
      <font>
        <color theme="0"/>
      </font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8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9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0</xdr:colOff>
      <xdr:row>0</xdr:row>
      <xdr:rowOff>158751</xdr:rowOff>
    </xdr:from>
    <xdr:to>
      <xdr:col>2</xdr:col>
      <xdr:colOff>693964</xdr:colOff>
      <xdr:row>6</xdr:row>
      <xdr:rowOff>19849</xdr:rowOff>
    </xdr:to>
    <xdr:pic>
      <xdr:nvPicPr>
        <xdr:cNvPr id="1" name="Imagen 1" descr="Resultado de imagen de LOGO SNTE">
          <a:extLst>
            <a:ext uri="{FF2B5EF4-FFF2-40B4-BE49-F238E27FC236}">
              <a16:creationId xmlns:a16="http://schemas.microsoft.com/office/drawing/2014/main" id="{593a5dc8-3c77-4e78-a09e-9e4e80282cac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>
        <a:xfrm>
          <a:off x="295275" y="161925"/>
          <a:ext cx="1952625" cy="1057275"/>
        </a:xfrm>
        <a:prstGeom prst="rect"/>
        <a:noFill/>
      </xdr:spPr>
    </xdr:pic>
    <xdr:clientData/>
  </xdr:twoCellAnchor>
  <xdr:oneCellAnchor>
    <xdr:from>
      <xdr:col>2</xdr:col>
      <xdr:colOff>1381125</xdr:colOff>
      <xdr:row>25</xdr:row>
      <xdr:rowOff>0</xdr:rowOff>
    </xdr:from>
    <xdr:ext cx="2343150" cy="847725"/>
    <xdr:sp>
      <xdr:nvSpPr>
        <xdr:cNvPr id="2" name="CuadroTexto 5">
          <a:extLst>
            <a:ext uri="{FF2B5EF4-FFF2-40B4-BE49-F238E27FC236}">
              <a16:creationId xmlns:a16="http://schemas.microsoft.com/office/drawing/2014/main" id="{3d95f2f0-9dca-44af-8aa8-bd17bd91f621}"/>
            </a:ext>
          </a:extLst>
        </xdr:cNvPr>
        <xdr:cNvSpPr txBox="1"/>
      </xdr:nvSpPr>
      <xdr:spPr>
        <a:xfrm>
          <a:off x="2933700" y="8077200"/>
          <a:ext cx="2343150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PRESIDENTE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xxxxxxxxx xxxxxxxx xxxxxxx</a:t>
          </a:r>
        </a:p>
      </xdr:txBody>
    </xdr:sp>
    <xdr:clientData/>
  </xdr:oneCellAnchor>
  <xdr:oneCellAnchor>
    <xdr:from>
      <xdr:col>4</xdr:col>
      <xdr:colOff>123825</xdr:colOff>
      <xdr:row>25</xdr:row>
      <xdr:rowOff>0</xdr:rowOff>
    </xdr:from>
    <xdr:ext cx="2409825" cy="847725"/>
    <xdr:sp>
      <xdr:nvSpPr>
        <xdr:cNvPr id="3" name="CuadroTexto 6">
          <a:extLst>
            <a:ext uri="{FF2B5EF4-FFF2-40B4-BE49-F238E27FC236}">
              <a16:creationId xmlns:a16="http://schemas.microsoft.com/office/drawing/2014/main" id="{d3a593c4-e1ab-402e-94fb-e63cdd5c2f7e}"/>
            </a:ext>
          </a:extLst>
        </xdr:cNvPr>
        <xdr:cNvSpPr txBox="1"/>
      </xdr:nvSpPr>
      <xdr:spPr>
        <a:xfrm>
          <a:off x="5724525" y="8077200"/>
          <a:ext cx="2409825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VICEPRESIDENTE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 xxxxxxxxx xxxxxxxxxx</a:t>
          </a:r>
        </a:p>
      </xdr:txBody>
    </xdr:sp>
    <xdr:clientData/>
  </xdr:oneCellAnchor>
  <xdr:oneCellAnchor>
    <xdr:from>
      <xdr:col>7</xdr:col>
      <xdr:colOff>742950</xdr:colOff>
      <xdr:row>25</xdr:row>
      <xdr:rowOff>0</xdr:rowOff>
    </xdr:from>
    <xdr:ext cx="2600325" cy="847725"/>
    <xdr:sp>
      <xdr:nvSpPr>
        <xdr:cNvPr id="4" name="CuadroTexto 7">
          <a:extLst>
            <a:ext uri="{FF2B5EF4-FFF2-40B4-BE49-F238E27FC236}">
              <a16:creationId xmlns:a16="http://schemas.microsoft.com/office/drawing/2014/main" id="{efe1684c-48e3-4022-bdd3-362c74af4893}"/>
            </a:ext>
          </a:extLst>
        </xdr:cNvPr>
        <xdr:cNvSpPr txBox="1"/>
      </xdr:nvSpPr>
      <xdr:spPr>
        <a:xfrm>
          <a:off x="9182100" y="8077200"/>
          <a:ext cx="2600325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SECRETARIO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PROFRA. xxxxxxx xxxxxxxxx xxxxxxxxxx </a:t>
          </a:r>
        </a:p>
      </xdr:txBody>
    </xdr:sp>
    <xdr:clientData/>
  </xdr:oneCellAnchor>
  <xdr:oneCellAnchor>
    <xdr:from>
      <xdr:col>1</xdr:col>
      <xdr:colOff>1143000</xdr:colOff>
      <xdr:row>30</xdr:row>
      <xdr:rowOff>171450</xdr:rowOff>
    </xdr:from>
    <xdr:ext cx="2305050" cy="847725"/>
    <xdr:sp>
      <xdr:nvSpPr>
        <xdr:cNvPr id="5" name="CuadroTexto 8">
          <a:extLst>
            <a:ext uri="{FF2B5EF4-FFF2-40B4-BE49-F238E27FC236}">
              <a16:creationId xmlns:a16="http://schemas.microsoft.com/office/drawing/2014/main" id="{e836c272-6a82-46ee-9788-5390a3e022c5}"/>
            </a:ext>
          </a:extLst>
        </xdr:cNvPr>
        <xdr:cNvSpPr txBox="1"/>
      </xdr:nvSpPr>
      <xdr:spPr>
        <a:xfrm>
          <a:off x="1438275" y="9201150"/>
          <a:ext cx="2305050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VOCAL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PROFRA. xxxxxxx xxxxxxx xxxxxxxx</a:t>
          </a:r>
        </a:p>
      </xdr:txBody>
    </xdr:sp>
    <xdr:clientData/>
  </xdr:oneCellAnchor>
  <xdr:oneCellAnchor>
    <xdr:from>
      <xdr:col>2</xdr:col>
      <xdr:colOff>3495675</xdr:colOff>
      <xdr:row>30</xdr:row>
      <xdr:rowOff>171450</xdr:rowOff>
    </xdr:from>
    <xdr:ext cx="2381250" cy="847725"/>
    <xdr:sp>
      <xdr:nvSpPr>
        <xdr:cNvPr id="6" name="CuadroTexto 9">
          <a:extLst>
            <a:ext uri="{FF2B5EF4-FFF2-40B4-BE49-F238E27FC236}">
              <a16:creationId xmlns:a16="http://schemas.microsoft.com/office/drawing/2014/main" id="{6e7a8040-059e-47e2-b406-08502a46e96c}"/>
            </a:ext>
          </a:extLst>
        </xdr:cNvPr>
        <xdr:cNvSpPr txBox="1"/>
      </xdr:nvSpPr>
      <xdr:spPr>
        <a:xfrm>
          <a:off x="4657725" y="9201150"/>
          <a:ext cx="2381250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VOCAL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xxxxxxx xxxxxxxx xxxxxxxxx </a:t>
          </a:r>
        </a:p>
      </xdr:txBody>
    </xdr:sp>
    <xdr:clientData/>
  </xdr:oneCellAnchor>
  <xdr:oneCellAnchor>
    <xdr:from>
      <xdr:col>7</xdr:col>
      <xdr:colOff>314325</xdr:colOff>
      <xdr:row>30</xdr:row>
      <xdr:rowOff>171450</xdr:rowOff>
    </xdr:from>
    <xdr:ext cx="2143125" cy="847725"/>
    <xdr:sp>
      <xdr:nvSpPr>
        <xdr:cNvPr id="7" name="CuadroTexto 10">
          <a:extLst>
            <a:ext uri="{FF2B5EF4-FFF2-40B4-BE49-F238E27FC236}">
              <a16:creationId xmlns:a16="http://schemas.microsoft.com/office/drawing/2014/main" id="{27175999-b71f-4879-857b-03533d75059b}"/>
            </a:ext>
          </a:extLst>
        </xdr:cNvPr>
        <xdr:cNvSpPr txBox="1"/>
      </xdr:nvSpPr>
      <xdr:spPr>
        <a:xfrm>
          <a:off x="8753475" y="9201150"/>
          <a:ext cx="2143125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VOCAL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xxxxxxx xxxxxxx xxxxxxx</a:t>
          </a:r>
        </a:p>
      </xdr:txBody>
    </xdr:sp>
    <xdr:clientData/>
  </xdr:oneCellAnchor>
  <xdr:oneCellAnchor>
    <xdr:from>
      <xdr:col>11</xdr:col>
      <xdr:colOff>571500</xdr:colOff>
      <xdr:row>30</xdr:row>
      <xdr:rowOff>123825</xdr:rowOff>
    </xdr:from>
    <xdr:ext cx="2781300" cy="847725"/>
    <xdr:sp>
      <xdr:nvSpPr>
        <xdr:cNvPr id="8" name="CuadroTexto 11">
          <a:extLst>
            <a:ext uri="{FF2B5EF4-FFF2-40B4-BE49-F238E27FC236}">
              <a16:creationId xmlns:a16="http://schemas.microsoft.com/office/drawing/2014/main" id="{a522e3cc-5324-42e3-96bf-c320306aabcc}"/>
            </a:ext>
          </a:extLst>
        </xdr:cNvPr>
        <xdr:cNvSpPr txBox="1"/>
      </xdr:nvSpPr>
      <xdr:spPr>
        <a:xfrm>
          <a:off x="12439650" y="9153525"/>
          <a:ext cx="2781300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VOCAL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xxxxxxx xxxxxxxxx xxxxxxxxx xxxxx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238126</xdr:colOff>
      <xdr:row>0</xdr:row>
      <xdr:rowOff>158751</xdr:rowOff>
    </xdr:from>
    <xdr:to>
      <xdr:col>2</xdr:col>
      <xdr:colOff>1190625</xdr:colOff>
      <xdr:row>6</xdr:row>
      <xdr:rowOff>19849</xdr:rowOff>
    </xdr:to>
    <xdr:pic>
      <xdr:nvPicPr>
        <xdr:cNvPr id="1" name="Imagen 4" descr="Resultado de imagen de LOGO SNTE">
          <a:extLst>
            <a:ext uri="{FF2B5EF4-FFF2-40B4-BE49-F238E27FC236}">
              <a16:creationId xmlns:a16="http://schemas.microsoft.com/office/drawing/2014/main" id="{3cdb066e-90ac-4a8e-9d83-e6a1b071f722}"/>
            </a:ext>
          </a:extLst>
        </xdr:cNvPr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>
        <a:xfrm>
          <a:off x="238125" y="161925"/>
          <a:ext cx="2581275" cy="1057275"/>
        </a:xfrm>
        <a:prstGeom prst="rect"/>
        <a:noFill/>
      </xdr:spPr>
    </xdr:pic>
    <xdr:clientData/>
  </xdr:twoCellAnchor>
  <xdr:oneCellAnchor>
    <xdr:from>
      <xdr:col>2</xdr:col>
      <xdr:colOff>1381125</xdr:colOff>
      <xdr:row>91</xdr:row>
      <xdr:rowOff>0</xdr:rowOff>
    </xdr:from>
    <xdr:ext cx="2343150" cy="847725"/>
    <xdr:sp>
      <xdr:nvSpPr>
        <xdr:cNvPr id="2" name="CuadroTexto 5">
          <a:extLst>
            <a:ext uri="{FF2B5EF4-FFF2-40B4-BE49-F238E27FC236}">
              <a16:creationId xmlns:a16="http://schemas.microsoft.com/office/drawing/2014/main" id="{8a1f3dbd-810c-4d35-9b25-daa7d514e51a}"/>
            </a:ext>
          </a:extLst>
        </xdr:cNvPr>
        <xdr:cNvSpPr txBox="1"/>
      </xdr:nvSpPr>
      <xdr:spPr>
        <a:xfrm>
          <a:off x="3009900" y="36080700"/>
          <a:ext cx="2343150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PRESIDENTE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xxxxxxxxx xxxxxxxx xxxxxxx</a:t>
          </a:r>
        </a:p>
      </xdr:txBody>
    </xdr:sp>
    <xdr:clientData/>
  </xdr:oneCellAnchor>
  <xdr:oneCellAnchor>
    <xdr:from>
      <xdr:col>4</xdr:col>
      <xdr:colOff>123825</xdr:colOff>
      <xdr:row>91</xdr:row>
      <xdr:rowOff>0</xdr:rowOff>
    </xdr:from>
    <xdr:ext cx="2409825" cy="847725"/>
    <xdr:sp>
      <xdr:nvSpPr>
        <xdr:cNvPr id="3" name="CuadroTexto 6">
          <a:extLst>
            <a:ext uri="{FF2B5EF4-FFF2-40B4-BE49-F238E27FC236}">
              <a16:creationId xmlns:a16="http://schemas.microsoft.com/office/drawing/2014/main" id="{85ba54ed-433a-43b5-b524-2e6e83b31f3d}"/>
            </a:ext>
          </a:extLst>
        </xdr:cNvPr>
        <xdr:cNvSpPr txBox="1"/>
      </xdr:nvSpPr>
      <xdr:spPr>
        <a:xfrm>
          <a:off x="6343650" y="36080700"/>
          <a:ext cx="2409825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VICEPRESIDENTE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 xxxxxxxxx xxxxxxxxxx</a:t>
          </a:r>
        </a:p>
      </xdr:txBody>
    </xdr:sp>
    <xdr:clientData/>
  </xdr:oneCellAnchor>
  <xdr:oneCellAnchor>
    <xdr:from>
      <xdr:col>7</xdr:col>
      <xdr:colOff>742950</xdr:colOff>
      <xdr:row>91</xdr:row>
      <xdr:rowOff>0</xdr:rowOff>
    </xdr:from>
    <xdr:ext cx="2600325" cy="847725"/>
    <xdr:sp>
      <xdr:nvSpPr>
        <xdr:cNvPr id="4" name="CuadroTexto 7">
          <a:extLst>
            <a:ext uri="{FF2B5EF4-FFF2-40B4-BE49-F238E27FC236}">
              <a16:creationId xmlns:a16="http://schemas.microsoft.com/office/drawing/2014/main" id="{b47d827d-009c-4c96-82d1-b066d5fd8e52}"/>
            </a:ext>
          </a:extLst>
        </xdr:cNvPr>
        <xdr:cNvSpPr txBox="1"/>
      </xdr:nvSpPr>
      <xdr:spPr>
        <a:xfrm>
          <a:off x="9858375" y="36080700"/>
          <a:ext cx="2600325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SECRETARIO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PROFRA. xxxxxxx xxxxxxxxx xxxxxxxxxx </a:t>
          </a:r>
        </a:p>
      </xdr:txBody>
    </xdr:sp>
    <xdr:clientData/>
  </xdr:oneCellAnchor>
  <xdr:oneCellAnchor>
    <xdr:from>
      <xdr:col>1</xdr:col>
      <xdr:colOff>1143000</xdr:colOff>
      <xdr:row>96</xdr:row>
      <xdr:rowOff>171450</xdr:rowOff>
    </xdr:from>
    <xdr:ext cx="2305050" cy="847725"/>
    <xdr:sp>
      <xdr:nvSpPr>
        <xdr:cNvPr id="5" name="CuadroTexto 8">
          <a:extLst>
            <a:ext uri="{FF2B5EF4-FFF2-40B4-BE49-F238E27FC236}">
              <a16:creationId xmlns:a16="http://schemas.microsoft.com/office/drawing/2014/main" id="{72a852e7-f893-44eb-b102-2db037d71a94}"/>
            </a:ext>
          </a:extLst>
        </xdr:cNvPr>
        <xdr:cNvSpPr txBox="1"/>
      </xdr:nvSpPr>
      <xdr:spPr>
        <a:xfrm>
          <a:off x="1514475" y="37204650"/>
          <a:ext cx="2305050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VOCAL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PROFRA. xxxxxxx xxxxxxx xxxxxxxx</a:t>
          </a:r>
        </a:p>
      </xdr:txBody>
    </xdr:sp>
    <xdr:clientData/>
  </xdr:oneCellAnchor>
  <xdr:oneCellAnchor>
    <xdr:from>
      <xdr:col>2</xdr:col>
      <xdr:colOff>3495675</xdr:colOff>
      <xdr:row>96</xdr:row>
      <xdr:rowOff>171450</xdr:rowOff>
    </xdr:from>
    <xdr:ext cx="2381250" cy="847725"/>
    <xdr:sp>
      <xdr:nvSpPr>
        <xdr:cNvPr id="6" name="CuadroTexto 9">
          <a:extLst>
            <a:ext uri="{FF2B5EF4-FFF2-40B4-BE49-F238E27FC236}">
              <a16:creationId xmlns:a16="http://schemas.microsoft.com/office/drawing/2014/main" id="{55191100-fc39-48c1-a85b-e00aaeb358eb}"/>
            </a:ext>
          </a:extLst>
        </xdr:cNvPr>
        <xdr:cNvSpPr txBox="1"/>
      </xdr:nvSpPr>
      <xdr:spPr>
        <a:xfrm>
          <a:off x="5124450" y="37204650"/>
          <a:ext cx="2381250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VOCAL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xxxxxxx xxxxxxxx xxxxxxxxx </a:t>
          </a:r>
        </a:p>
      </xdr:txBody>
    </xdr:sp>
    <xdr:clientData/>
  </xdr:oneCellAnchor>
  <xdr:oneCellAnchor>
    <xdr:from>
      <xdr:col>7</xdr:col>
      <xdr:colOff>314325</xdr:colOff>
      <xdr:row>96</xdr:row>
      <xdr:rowOff>171450</xdr:rowOff>
    </xdr:from>
    <xdr:ext cx="2143125" cy="847725"/>
    <xdr:sp>
      <xdr:nvSpPr>
        <xdr:cNvPr id="7" name="CuadroTexto 10">
          <a:extLst>
            <a:ext uri="{FF2B5EF4-FFF2-40B4-BE49-F238E27FC236}">
              <a16:creationId xmlns:a16="http://schemas.microsoft.com/office/drawing/2014/main" id="{626da98f-5b76-4afd-9bf4-229a2a7a45cf}"/>
            </a:ext>
          </a:extLst>
        </xdr:cNvPr>
        <xdr:cNvSpPr txBox="1"/>
      </xdr:nvSpPr>
      <xdr:spPr>
        <a:xfrm>
          <a:off x="9429750" y="37204650"/>
          <a:ext cx="2143125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VOCAL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xxxxxxx xxxxxxx xxxxxxx</a:t>
          </a:r>
        </a:p>
      </xdr:txBody>
    </xdr:sp>
    <xdr:clientData/>
  </xdr:oneCellAnchor>
  <xdr:oneCellAnchor>
    <xdr:from>
      <xdr:col>11</xdr:col>
      <xdr:colOff>571500</xdr:colOff>
      <xdr:row>96</xdr:row>
      <xdr:rowOff>123825</xdr:rowOff>
    </xdr:from>
    <xdr:ext cx="2781300" cy="847725"/>
    <xdr:sp>
      <xdr:nvSpPr>
        <xdr:cNvPr id="8" name="CuadroTexto 11">
          <a:extLst>
            <a:ext uri="{FF2B5EF4-FFF2-40B4-BE49-F238E27FC236}">
              <a16:creationId xmlns:a16="http://schemas.microsoft.com/office/drawing/2014/main" id="{af90c0cf-2e98-4b34-8672-39c5f70420d8}"/>
            </a:ext>
          </a:extLst>
        </xdr:cNvPr>
        <xdr:cNvSpPr txBox="1"/>
      </xdr:nvSpPr>
      <xdr:spPr>
        <a:xfrm>
          <a:off x="12811125" y="37157025"/>
          <a:ext cx="2781300" cy="847725"/>
        </a:xfrm>
        <a:prstGeom prst="rect"/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ctr"/>
          <a:r>
            <a:rPr lang="es-MX" sz="1200">
              <a:solidFill>
                <a:srgbClr val="000000"/>
              </a:solidFill>
            </a:rPr>
            <a:t>VOCAL</a:t>
          </a:r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200">
              <a:solidFill>
                <a:srgbClr val="000000"/>
              </a:solidFill>
            </a:rPr>
            <a:t>PROFR. xxxxxxx xxxxxxxxx xxxxxxxxx xxxxx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1</xdr:rowOff>
    </xdr:from>
    <xdr:to>
      <xdr:col>10</xdr:col>
      <xdr:colOff>195660</xdr:colOff>
      <xdr:row>7</xdr:row>
      <xdr:rowOff>8709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0636b52-341e-4e4a-aade-99fc4a084e34}"/>
            </a:ext>
          </a:extLst>
        </xdr:cNvPr>
        <xdr:cNvPicPr>
          <a:picLocks noChangeAspect="1"/>
        </xdr:cNvPicPr>
      </xdr:nvPicPr>
      <xdr:blipFill>
        <a:blip r:embed="rId1"/>
        <a:srcRect l="0" t="1629" r="0" b="52420"/>
        <a:stretch>
          <a:fillRect/>
        </a:stretch>
      </xdr:blipFill>
      <xdr:spPr>
        <a:xfrm>
          <a:off x="0" y="0"/>
          <a:ext cx="7553325" cy="1343025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5</xdr:col>
      <xdr:colOff>0</xdr:colOff>
      <xdr:row>0</xdr:row>
      <xdr:rowOff>0</xdr:rowOff>
    </xdr:from>
    <xdr:to>
      <xdr:col>32</xdr:col>
      <xdr:colOff>324716</xdr:colOff>
      <xdr:row>6</xdr:row>
      <xdr:rowOff>69273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668f1f-70af-4155-a165-3da93c72666d}"/>
            </a:ext>
          </a:extLst>
        </xdr:cNvPr>
        <xdr:cNvPicPr>
          <a:picLocks noChangeAspect="1"/>
        </xdr:cNvPicPr>
      </xdr:nvPicPr>
      <xdr:blipFill>
        <a:blip r:embed="rId1"/>
        <a:srcRect l="0" t="1629" r="0" b="52420"/>
        <a:stretch>
          <a:fillRect/>
        </a:stretch>
      </xdr:blipFill>
      <xdr:spPr>
        <a:xfrm>
          <a:off x="1466850" y="0"/>
          <a:ext cx="12334875" cy="1209675"/>
        </a:xfrm>
        <a:prstGeom prst="rect"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D:\ESCALAFON%20CALIFICACION%20AUTOMATICA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D-II-120"/>
      <sheetName val="Hoja3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4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1" Type="http://schemas.openxmlformats.org/officeDocument/2006/relationships/comments" Target="../comments3.xml" /><Relationship Id="rId3" Type="http://schemas.openxmlformats.org/officeDocument/2006/relationships/vmlDrawing" Target="../drawings/vmlDrawing1.vml" /></Relationships>
</file>

<file path=xl/worksheets/_rels/sheet4.xml.rels><?xml version="1.0" encoding="UTF-8" standalone="yes"?><Relationships xmlns="http://schemas.openxmlformats.org/package/2006/relationships"><Relationship Id="rId4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Relationship Id="rId1" Type="http://schemas.openxmlformats.org/officeDocument/2006/relationships/comments" Target="../comments4.xml" /><Relationship Id="rId3" Type="http://schemas.openxmlformats.org/officeDocument/2006/relationships/vmlDrawing" Target="../drawings/vmlDrawing2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5e8d84-5554-4534-a62b-ac0a30c00f88}">
  <sheetPr>
    <pageSetUpPr fitToPage="1"/>
  </sheetPr>
  <dimension ref="A1:U42"/>
  <sheetViews>
    <sheetView zoomScale="70" zoomScaleNormal="70" workbookViewId="0" topLeftCell="A1">
      <selection pane="topLeft" activeCell="D7" sqref="D7"/>
    </sheetView>
  </sheetViews>
  <sheetFormatPr defaultColWidth="11.424285714285714" defaultRowHeight="15" customHeight="1"/>
  <cols>
    <col min="1" max="1" width="4.428571428571429" style="1" customWidth="1"/>
    <col min="2" max="2" width="18.857142857142858" style="1" customWidth="1"/>
    <col min="3" max="3" width="46.57142857142857" style="1" customWidth="1"/>
    <col min="4" max="4" width="14.142857142857142" style="1" customWidth="1"/>
    <col min="5" max="6" width="12.428571428571429" style="1" customWidth="1"/>
    <col min="7" max="7" width="17.714285714285715" style="1" customWidth="1"/>
    <col min="8" max="9" width="12.714285714285714" style="1" customWidth="1"/>
    <col min="10" max="11" width="13" style="1" customWidth="1"/>
    <col min="12" max="13" width="13.571428571428571" style="1" customWidth="1"/>
    <col min="14" max="15" width="12.428571428571429" style="1" customWidth="1"/>
    <col min="16" max="17" width="12.142857142857142" style="1" customWidth="1"/>
    <col min="18" max="18" width="15.714285714285714" style="1" customWidth="1"/>
    <col min="19" max="19" width="19.714285714285715" style="1" customWidth="1"/>
    <col min="20" max="16384" width="11.428571428571429" style="1" customWidth="1"/>
  </cols>
  <sheetData>
    <row r="1" spans="1:21" ht="15.7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3"/>
    </row>
    <row r="4" spans="1:21" ht="15.7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3"/>
    </row>
    <row r="5" spans="3:21" ht="15.7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4</v>
      </c>
      <c r="O5" s="3"/>
      <c r="P5" s="3"/>
      <c r="Q5" s="3"/>
      <c r="R5" s="3"/>
      <c r="S5" s="3"/>
      <c r="T5" s="3"/>
      <c r="U5" s="3"/>
    </row>
    <row r="6" spans="3:21" ht="15.7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 t="s">
        <v>5</v>
      </c>
      <c r="O6" s="3"/>
      <c r="P6" s="3"/>
      <c r="Q6" s="3"/>
      <c r="R6" s="3"/>
      <c r="S6" s="3"/>
      <c r="T6" s="3"/>
      <c r="U6" s="3"/>
    </row>
    <row r="7" spans="3:21" ht="15.75">
      <c r="C7" s="3"/>
      <c r="D7" s="3" t="s">
        <v>6</v>
      </c>
      <c r="E7" s="3"/>
      <c r="G7" s="3"/>
      <c r="H7" s="3"/>
      <c r="I7" s="3"/>
      <c r="J7" s="3"/>
      <c r="K7" s="3"/>
      <c r="L7" s="3"/>
      <c r="M7" s="3"/>
      <c r="N7" s="3" t="s">
        <v>7</v>
      </c>
      <c r="O7" s="3"/>
      <c r="P7" s="3"/>
      <c r="Q7" s="3"/>
      <c r="R7" s="3"/>
      <c r="S7" s="3"/>
      <c r="T7" s="3"/>
      <c r="U7" s="3"/>
    </row>
    <row r="8" spans="1:19" ht="54" customHeight="1">
      <c r="A8" s="4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/>
      <c r="J8" s="5" t="s">
        <v>16</v>
      </c>
      <c r="K8" s="5"/>
      <c r="L8" s="5" t="s">
        <v>17</v>
      </c>
      <c r="M8" s="5"/>
      <c r="N8" s="6" t="s">
        <v>18</v>
      </c>
      <c r="O8" s="6"/>
      <c r="P8" s="6" t="s">
        <v>19</v>
      </c>
      <c r="Q8" s="6"/>
      <c r="R8" s="5" t="s">
        <v>20</v>
      </c>
      <c r="S8" s="6" t="s">
        <v>21</v>
      </c>
    </row>
    <row r="9" spans="1:19" ht="28.5" customHeight="1">
      <c r="A9" s="7">
        <v>1</v>
      </c>
      <c r="B9" s="8"/>
      <c r="C9" s="9"/>
      <c r="D9" s="10"/>
      <c r="E9" s="10"/>
      <c r="F9" s="10"/>
      <c r="G9" s="10"/>
      <c r="H9" s="11">
        <v>841.93939999999998</v>
      </c>
      <c r="I9" s="11"/>
      <c r="J9" s="11">
        <v>192</v>
      </c>
      <c r="K9" s="11"/>
      <c r="L9" s="11">
        <v>327.0831</v>
      </c>
      <c r="M9" s="11"/>
      <c r="N9" s="11">
        <v>96</v>
      </c>
      <c r="O9" s="11"/>
      <c r="P9" s="11">
        <v>30</v>
      </c>
      <c r="Q9" s="11"/>
      <c r="R9" s="11">
        <f t="shared" si="0" ref="R9:R24">SUM(H9:P9)</f>
        <v>1487.0225</v>
      </c>
      <c r="S9" s="4"/>
    </row>
    <row r="10" spans="1:19" ht="28.5" customHeight="1">
      <c r="A10" s="7">
        <f>A9+1</f>
        <v>2</v>
      </c>
      <c r="B10" s="8"/>
      <c r="C10" s="9"/>
      <c r="D10" s="10"/>
      <c r="E10" s="10"/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f t="shared" si="0"/>
        <v>0</v>
      </c>
      <c r="S10" s="4"/>
    </row>
    <row r="11" spans="1:19" ht="28.5" customHeight="1">
      <c r="A11" s="7">
        <v>3</v>
      </c>
      <c r="B11" s="8"/>
      <c r="C11" s="9"/>
      <c r="D11" s="10"/>
      <c r="E11" s="10"/>
      <c r="F11" s="10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f t="shared" si="0"/>
        <v>0</v>
      </c>
      <c r="S11" s="4"/>
    </row>
    <row r="12" spans="1:19" ht="28.5" customHeight="1">
      <c r="A12" s="7">
        <v>4</v>
      </c>
      <c r="B12" s="8"/>
      <c r="C12" s="9"/>
      <c r="D12" s="10"/>
      <c r="E12" s="10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f t="shared" si="0"/>
        <v>0</v>
      </c>
      <c r="S12" s="4"/>
    </row>
    <row r="13" spans="1:19" ht="28.5" customHeight="1">
      <c r="A13" s="7">
        <v>5</v>
      </c>
      <c r="B13" s="8"/>
      <c r="C13" s="9"/>
      <c r="D13" s="10"/>
      <c r="E13" s="10"/>
      <c r="F13" s="10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>
        <f t="shared" si="0"/>
        <v>0</v>
      </c>
      <c r="S13" s="4"/>
    </row>
    <row r="14" spans="1:19" ht="28.5" customHeight="1">
      <c r="A14" s="7">
        <v>6</v>
      </c>
      <c r="B14" s="8"/>
      <c r="C14" s="9"/>
      <c r="D14" s="10"/>
      <c r="E14" s="10"/>
      <c r="F14" s="10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f t="shared" si="0"/>
        <v>0</v>
      </c>
      <c r="S14" s="4"/>
    </row>
    <row r="15" spans="1:19" ht="28.5" customHeight="1">
      <c r="A15" s="7">
        <v>7</v>
      </c>
      <c r="B15" s="8"/>
      <c r="C15" s="9"/>
      <c r="D15" s="10"/>
      <c r="E15" s="10"/>
      <c r="F15" s="10"/>
      <c r="G15" s="1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>
        <f t="shared" si="0"/>
        <v>0</v>
      </c>
      <c r="S15" s="4"/>
    </row>
    <row r="16" spans="1:19" ht="28.5" customHeight="1">
      <c r="A16" s="7">
        <v>8</v>
      </c>
      <c r="B16" s="8"/>
      <c r="C16" s="9"/>
      <c r="D16" s="10"/>
      <c r="E16" s="10"/>
      <c r="F16" s="10"/>
      <c r="G16" s="1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f t="shared" si="0"/>
        <v>0</v>
      </c>
      <c r="S16" s="4"/>
    </row>
    <row r="17" spans="1:19" ht="28.5" customHeight="1">
      <c r="A17" s="7">
        <v>9</v>
      </c>
      <c r="B17" s="8"/>
      <c r="C17" s="9"/>
      <c r="D17" s="7"/>
      <c r="E17" s="10"/>
      <c r="F17" s="10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f t="shared" si="0"/>
        <v>0</v>
      </c>
      <c r="S17" s="4"/>
    </row>
    <row r="18" spans="1:19" ht="28.5" customHeight="1">
      <c r="A18" s="7">
        <v>10</v>
      </c>
      <c r="B18" s="8"/>
      <c r="C18" s="9"/>
      <c r="D18" s="7"/>
      <c r="E18" s="10"/>
      <c r="F18" s="10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>
        <f t="shared" si="0"/>
        <v>0</v>
      </c>
      <c r="S18" s="4"/>
    </row>
    <row r="19" spans="1:19" ht="28.5" customHeight="1">
      <c r="A19" s="7">
        <v>11</v>
      </c>
      <c r="B19" s="8"/>
      <c r="C19" s="9"/>
      <c r="D19" s="10"/>
      <c r="E19" s="10"/>
      <c r="F19" s="10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f t="shared" si="0"/>
        <v>0</v>
      </c>
      <c r="S19" s="4"/>
    </row>
    <row r="20" spans="1:19" ht="28.5" customHeight="1">
      <c r="A20" s="7">
        <v>12</v>
      </c>
      <c r="B20" s="8"/>
      <c r="C20" s="9"/>
      <c r="D20" s="10"/>
      <c r="E20" s="10"/>
      <c r="F20" s="10"/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f t="shared" si="0"/>
        <v>0</v>
      </c>
      <c r="S20" s="4"/>
    </row>
    <row r="21" spans="1:19" ht="28.5" customHeight="1">
      <c r="A21" s="7">
        <v>13</v>
      </c>
      <c r="B21" s="8"/>
      <c r="C21" s="9"/>
      <c r="D21" s="10"/>
      <c r="E21" s="10"/>
      <c r="F21" s="10"/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f t="shared" si="0"/>
        <v>0</v>
      </c>
      <c r="S21" s="4"/>
    </row>
    <row r="22" spans="1:19" ht="28.5" customHeight="1">
      <c r="A22" s="7">
        <v>14</v>
      </c>
      <c r="B22" s="8"/>
      <c r="C22" s="9"/>
      <c r="D22" s="10"/>
      <c r="E22" s="10"/>
      <c r="F22" s="10"/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>
        <f t="shared" si="0"/>
        <v>0</v>
      </c>
      <c r="S22" s="4"/>
    </row>
    <row r="23" spans="1:19" ht="28.5" customHeight="1">
      <c r="A23" s="7">
        <v>15</v>
      </c>
      <c r="B23" s="8"/>
      <c r="C23" s="4"/>
      <c r="D23" s="12"/>
      <c r="E23" s="12"/>
      <c r="F23" s="10"/>
      <c r="G23" s="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>
        <f t="shared" si="0"/>
        <v>0</v>
      </c>
      <c r="S23" s="4"/>
    </row>
    <row r="24" spans="1:19" ht="29.25" customHeight="1">
      <c r="A24" s="7">
        <v>16</v>
      </c>
      <c r="B24" s="4"/>
      <c r="C24" s="9"/>
      <c r="D24" s="7"/>
      <c r="E24" s="10"/>
      <c r="F24" s="10"/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>
        <f t="shared" si="0"/>
        <v>0</v>
      </c>
      <c r="S24" s="4"/>
    </row>
    <row r="26" spans="3:11" s="14" customFormat="1" ht="15">
      <c r="C26" s="15"/>
      <c r="J26" s="1"/>
      <c r="K26" s="1"/>
    </row>
    <row r="27" s="14" customFormat="1" ht="15"/>
    <row r="28" s="14" customFormat="1" ht="15"/>
    <row r="29" s="14" customFormat="1" ht="15"/>
    <row r="30" s="14" customFormat="1" ht="15"/>
    <row r="31" s="14" customFormat="1" ht="15"/>
    <row r="32" s="14" customFormat="1" ht="15"/>
    <row r="33" s="14" customFormat="1" ht="15"/>
    <row r="34" s="14" customFormat="1" ht="15"/>
    <row r="35" s="14" customFormat="1" ht="15"/>
    <row r="36" s="14" customFormat="1" ht="15"/>
    <row r="37" spans="3:3" ht="15">
      <c r="C37" s="16" t="s">
        <v>22</v>
      </c>
    </row>
    <row r="39" spans="4:6" ht="15">
      <c r="D39" s="14"/>
      <c r="E39" s="14"/>
      <c r="F39" s="14"/>
    </row>
    <row r="40" spans="4:6" ht="15">
      <c r="D40" s="14"/>
      <c r="E40" s="14"/>
      <c r="F40" s="14"/>
    </row>
    <row r="41" spans="5:6" ht="15">
      <c r="E41" s="14"/>
      <c r="F41" s="14"/>
    </row>
    <row r="42" spans="5:6" ht="15">
      <c r="E42" s="14"/>
      <c r="F42" s="14"/>
    </row>
  </sheetData>
  <mergeCells count="4">
    <mergeCell ref="A1:S1"/>
    <mergeCell ref="A2:S2"/>
    <mergeCell ref="A3:S3"/>
    <mergeCell ref="A4:S4"/>
  </mergeCells>
  <pageMargins left="0.7" right="0.7" top="0.75" bottom="0.75" header="0.3" footer="0.3"/>
  <pageSetup fitToHeight="0" orientation="landscape" paperSize="5" scale="6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bbde4b-8c9e-4008-aeb6-dd6e6def695e}">
  <dimension ref="A1:U116"/>
  <sheetViews>
    <sheetView zoomScale="70" zoomScaleNormal="70" workbookViewId="0" topLeftCell="A1">
      <selection pane="topLeft" activeCell="H9" sqref="H9"/>
    </sheetView>
  </sheetViews>
  <sheetFormatPr defaultColWidth="11.424285714285714" defaultRowHeight="15" customHeight="1"/>
  <cols>
    <col min="1" max="1" width="5.571428571428571" style="14" customWidth="1"/>
    <col min="2" max="2" width="18.857142857142858" style="14" customWidth="1"/>
    <col min="3" max="3" width="54.714285714285715" style="14" customWidth="1"/>
    <col min="4" max="4" width="14.142857142857142" style="14" customWidth="1"/>
    <col min="5" max="6" width="12.428571428571429" style="14" customWidth="1"/>
    <col min="7" max="7" width="18.571428571428573" style="14" customWidth="1"/>
    <col min="8" max="9" width="11.571428571428571" style="14" customWidth="1"/>
    <col min="10" max="11" width="11.857142857142858" style="14" customWidth="1"/>
    <col min="12" max="13" width="12" style="14" customWidth="1"/>
    <col min="14" max="15" width="11.428571428571429" style="14" customWidth="1"/>
    <col min="16" max="17" width="11.285714285714286" style="14" customWidth="1"/>
    <col min="18" max="18" width="12.571428571428571" style="14" customWidth="1"/>
    <col min="19" max="19" width="24" style="14" customWidth="1"/>
    <col min="20" max="16384" width="11.428571428571429" style="14"/>
  </cols>
  <sheetData>
    <row r="1" spans="1:21" ht="15.7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2"/>
      <c r="U1" s="2"/>
    </row>
    <row r="2" spans="1:21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>
      <c r="A3" s="2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3"/>
    </row>
    <row r="4" spans="1:21" ht="15.75">
      <c r="A4" s="2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3"/>
    </row>
    <row r="5" spans="3:21" ht="15.7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s">
        <v>26</v>
      </c>
      <c r="O5" s="3"/>
      <c r="P5" s="3"/>
      <c r="Q5" s="3"/>
      <c r="R5" s="3"/>
      <c r="S5" s="3"/>
      <c r="T5" s="3"/>
      <c r="U5" s="3"/>
    </row>
    <row r="6" spans="3:21" ht="15.7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 t="s">
        <v>27</v>
      </c>
      <c r="O6" s="3"/>
      <c r="P6" s="3"/>
      <c r="Q6" s="3"/>
      <c r="R6" s="3"/>
      <c r="S6" s="3"/>
      <c r="T6" s="3"/>
      <c r="U6" s="3"/>
    </row>
    <row r="7" spans="3:21" ht="15.75">
      <c r="C7" s="3"/>
      <c r="D7" s="3" t="s">
        <v>6</v>
      </c>
      <c r="E7" s="3"/>
      <c r="G7" s="3"/>
      <c r="H7" s="3"/>
      <c r="I7" s="3"/>
      <c r="J7" s="3"/>
      <c r="K7" s="3"/>
      <c r="L7" s="3"/>
      <c r="M7" s="3"/>
      <c r="N7" s="3" t="s">
        <v>28</v>
      </c>
      <c r="O7" s="3"/>
      <c r="P7" s="3"/>
      <c r="Q7" s="3"/>
      <c r="R7" s="3"/>
      <c r="S7" s="3"/>
      <c r="T7" s="3"/>
      <c r="U7" s="3"/>
    </row>
    <row r="8" spans="1:19" ht="54" customHeight="1">
      <c r="A8" s="18" t="s">
        <v>8</v>
      </c>
      <c r="B8" s="19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19" t="s">
        <v>14</v>
      </c>
      <c r="H8" s="19" t="s">
        <v>29</v>
      </c>
      <c r="I8" s="19"/>
      <c r="J8" s="19" t="s">
        <v>17</v>
      </c>
      <c r="K8" s="19"/>
      <c r="L8" s="19" t="s">
        <v>30</v>
      </c>
      <c r="M8" s="19"/>
      <c r="N8" s="20" t="s">
        <v>18</v>
      </c>
      <c r="O8" s="20"/>
      <c r="P8" s="20" t="s">
        <v>19</v>
      </c>
      <c r="Q8" s="20"/>
      <c r="R8" s="19" t="s">
        <v>20</v>
      </c>
      <c r="S8" s="20" t="s">
        <v>21</v>
      </c>
    </row>
    <row r="9" spans="1:19" ht="32.25" customHeight="1">
      <c r="A9" s="21">
        <v>1</v>
      </c>
      <c r="B9" s="8"/>
      <c r="C9" s="9"/>
      <c r="D9" s="22"/>
      <c r="E9" s="23"/>
      <c r="F9" s="23"/>
      <c r="G9" s="23"/>
      <c r="H9" s="24">
        <v>841.93939999999998</v>
      </c>
      <c r="I9" s="24"/>
      <c r="J9" s="24">
        <v>192</v>
      </c>
      <c r="K9" s="24"/>
      <c r="L9" s="24">
        <v>327.0831</v>
      </c>
      <c r="M9" s="24"/>
      <c r="N9" s="24">
        <v>96</v>
      </c>
      <c r="O9" s="24"/>
      <c r="P9" s="24">
        <v>30</v>
      </c>
      <c r="Q9" s="24"/>
      <c r="R9" s="24">
        <f t="shared" si="0" ref="R9:R40">SUM(H9:P9)</f>
        <v>1487.0225</v>
      </c>
      <c r="S9" s="4"/>
    </row>
    <row r="10" spans="1:19" ht="32.25" customHeight="1">
      <c r="A10" s="21">
        <f>1+A9</f>
        <v>2</v>
      </c>
      <c r="B10" s="8"/>
      <c r="C10" s="9"/>
      <c r="D10" s="22"/>
      <c r="E10" s="23"/>
      <c r="F10" s="23"/>
      <c r="G10" s="23"/>
      <c r="H10" s="24">
        <v>832.6075</v>
      </c>
      <c r="I10" s="24"/>
      <c r="J10" s="24">
        <v>96</v>
      </c>
      <c r="K10" s="24"/>
      <c r="L10" s="24">
        <v>292.7081</v>
      </c>
      <c r="M10" s="24"/>
      <c r="N10" s="24">
        <v>96</v>
      </c>
      <c r="O10" s="24"/>
      <c r="P10" s="24">
        <v>30</v>
      </c>
      <c r="Q10" s="24"/>
      <c r="R10" s="24">
        <f t="shared" si="0"/>
        <v>1347.3155999999999</v>
      </c>
      <c r="S10" s="4"/>
    </row>
    <row r="11" spans="1:19" ht="32.25" customHeight="1">
      <c r="A11" s="21">
        <f t="shared" si="1" ref="A11:A41">1+A10</f>
        <v>3</v>
      </c>
      <c r="B11" s="8"/>
      <c r="C11" s="9"/>
      <c r="D11" s="22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>
        <f t="shared" si="0"/>
        <v>0</v>
      </c>
      <c r="S11" s="4"/>
    </row>
    <row r="12" spans="1:19" ht="32.25" customHeight="1">
      <c r="A12" s="21">
        <f t="shared" si="1"/>
        <v>4</v>
      </c>
      <c r="B12" s="8"/>
      <c r="C12" s="9"/>
      <c r="D12" s="22"/>
      <c r="E12" s="23"/>
      <c r="F12" s="23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>
        <f t="shared" si="0"/>
        <v>0</v>
      </c>
      <c r="S12" s="4"/>
    </row>
    <row r="13" spans="1:19" ht="32.25" customHeight="1">
      <c r="A13" s="21">
        <f t="shared" si="1"/>
        <v>5</v>
      </c>
      <c r="B13" s="8"/>
      <c r="C13" s="9"/>
      <c r="D13" s="10"/>
      <c r="E13" s="23"/>
      <c r="F13" s="23"/>
      <c r="G13" s="23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>
        <f t="shared" si="0"/>
        <v>0</v>
      </c>
      <c r="S13" s="4"/>
    </row>
    <row r="14" spans="1:19" ht="32.25" customHeight="1">
      <c r="A14" s="21">
        <f t="shared" si="1"/>
        <v>6</v>
      </c>
      <c r="B14" s="8"/>
      <c r="C14" s="9"/>
      <c r="D14" s="22"/>
      <c r="E14" s="23"/>
      <c r="F14" s="23"/>
      <c r="G14" s="2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>
        <f t="shared" si="0"/>
        <v>0</v>
      </c>
      <c r="S14" s="4"/>
    </row>
    <row r="15" spans="1:19" ht="32.25" customHeight="1">
      <c r="A15" s="21">
        <f t="shared" si="1"/>
        <v>7</v>
      </c>
      <c r="B15" s="8"/>
      <c r="C15" s="9"/>
      <c r="D15" s="22"/>
      <c r="E15" s="23"/>
      <c r="F15" s="23"/>
      <c r="G15" s="23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>
        <f t="shared" si="0"/>
        <v>0</v>
      </c>
      <c r="S15" s="4"/>
    </row>
    <row r="16" spans="1:19" ht="32.25" customHeight="1">
      <c r="A16" s="21">
        <f t="shared" si="1"/>
        <v>8</v>
      </c>
      <c r="B16" s="8"/>
      <c r="C16" s="9"/>
      <c r="D16" s="22"/>
      <c r="E16" s="23"/>
      <c r="F16" s="23"/>
      <c r="G16" s="23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>
        <f t="shared" si="0"/>
        <v>0</v>
      </c>
      <c r="S16" s="4"/>
    </row>
    <row r="17" spans="1:19" ht="32.25" customHeight="1">
      <c r="A17" s="21">
        <f t="shared" si="1"/>
        <v>9</v>
      </c>
      <c r="B17" s="8"/>
      <c r="C17" s="9"/>
      <c r="D17" s="22"/>
      <c r="E17" s="23"/>
      <c r="F17" s="23"/>
      <c r="G17" s="23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>
        <f t="shared" si="0"/>
        <v>0</v>
      </c>
      <c r="S17" s="4"/>
    </row>
    <row r="18" spans="1:19" ht="32.25" customHeight="1">
      <c r="A18" s="21">
        <f t="shared" si="1"/>
        <v>10</v>
      </c>
      <c r="B18" s="8"/>
      <c r="C18" s="9"/>
      <c r="D18" s="22"/>
      <c r="E18" s="23"/>
      <c r="F18" s="23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>
        <f t="shared" si="0"/>
        <v>0</v>
      </c>
      <c r="S18" s="4"/>
    </row>
    <row r="19" spans="1:19" ht="32.25" customHeight="1">
      <c r="A19" s="21">
        <f t="shared" si="1"/>
        <v>11</v>
      </c>
      <c r="B19" s="8"/>
      <c r="C19" s="9"/>
      <c r="D19" s="22"/>
      <c r="E19" s="23"/>
      <c r="F19" s="23"/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>
        <f t="shared" si="0"/>
        <v>0</v>
      </c>
      <c r="S19" s="4"/>
    </row>
    <row r="20" spans="1:19" ht="32.25" customHeight="1">
      <c r="A20" s="21">
        <f t="shared" si="1"/>
        <v>12</v>
      </c>
      <c r="B20" s="8"/>
      <c r="C20" s="9"/>
      <c r="D20" s="22"/>
      <c r="E20" s="23"/>
      <c r="F20" s="23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>
        <f t="shared" si="0"/>
        <v>0</v>
      </c>
      <c r="S20" s="4"/>
    </row>
    <row r="21" spans="1:19" ht="32.25" customHeight="1">
      <c r="A21" s="21">
        <f t="shared" si="1"/>
        <v>13</v>
      </c>
      <c r="B21" s="8"/>
      <c r="C21" s="9"/>
      <c r="D21" s="22"/>
      <c r="E21" s="23"/>
      <c r="F21" s="23"/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>
        <f t="shared" si="0"/>
        <v>0</v>
      </c>
      <c r="S21" s="4"/>
    </row>
    <row r="22" spans="1:19" ht="32.25" customHeight="1">
      <c r="A22" s="21">
        <f t="shared" si="1"/>
        <v>14</v>
      </c>
      <c r="B22" s="8"/>
      <c r="C22" s="9"/>
      <c r="D22" s="22"/>
      <c r="E22" s="23"/>
      <c r="F22" s="23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>
        <f t="shared" si="0"/>
        <v>0</v>
      </c>
      <c r="S22" s="4"/>
    </row>
    <row r="23" spans="1:19" ht="32.25" customHeight="1">
      <c r="A23" s="21">
        <f t="shared" si="1"/>
        <v>15</v>
      </c>
      <c r="B23" s="8"/>
      <c r="C23" s="9"/>
      <c r="D23" s="22"/>
      <c r="E23" s="23"/>
      <c r="F23" s="23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>
        <f t="shared" si="0"/>
        <v>0</v>
      </c>
      <c r="S23" s="4"/>
    </row>
    <row r="24" spans="1:19" ht="32.25" customHeight="1">
      <c r="A24" s="21">
        <f t="shared" si="1"/>
        <v>16</v>
      </c>
      <c r="B24" s="8"/>
      <c r="C24" s="9"/>
      <c r="D24" s="22"/>
      <c r="E24" s="23"/>
      <c r="F24" s="23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>
        <f t="shared" si="0"/>
        <v>0</v>
      </c>
      <c r="S24" s="4"/>
    </row>
    <row r="25" spans="1:19" ht="32.25" customHeight="1">
      <c r="A25" s="21">
        <f t="shared" si="1"/>
        <v>17</v>
      </c>
      <c r="B25" s="8"/>
      <c r="C25" s="9"/>
      <c r="D25" s="22"/>
      <c r="E25" s="23"/>
      <c r="F25" s="23"/>
      <c r="G25" s="21"/>
      <c r="H25" s="24"/>
      <c r="I25" s="24"/>
      <c r="J25" s="24"/>
      <c r="K25" s="24"/>
      <c r="L25" s="24"/>
      <c r="M25" s="24"/>
      <c r="N25" s="25"/>
      <c r="O25" s="25"/>
      <c r="P25" s="25"/>
      <c r="Q25" s="25"/>
      <c r="R25" s="24">
        <f t="shared" si="0"/>
        <v>0</v>
      </c>
      <c r="S25" s="4"/>
    </row>
    <row r="26" spans="1:19" ht="32.25" customHeight="1">
      <c r="A26" s="21">
        <f t="shared" si="1"/>
        <v>18</v>
      </c>
      <c r="B26" s="8"/>
      <c r="C26" s="9"/>
      <c r="D26" s="22"/>
      <c r="E26" s="23"/>
      <c r="F26" s="23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>
        <f t="shared" si="0"/>
        <v>0</v>
      </c>
      <c r="S26" s="4"/>
    </row>
    <row r="27" spans="1:19" ht="32.25" customHeight="1">
      <c r="A27" s="21">
        <f t="shared" si="1"/>
        <v>19</v>
      </c>
      <c r="B27" s="8"/>
      <c r="C27" s="9"/>
      <c r="D27" s="22"/>
      <c r="E27" s="23"/>
      <c r="F27" s="23"/>
      <c r="G27" s="21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>
        <f t="shared" si="0"/>
        <v>0</v>
      </c>
      <c r="S27" s="4"/>
    </row>
    <row r="28" spans="1:19" ht="32.25" customHeight="1">
      <c r="A28" s="21">
        <f t="shared" si="1"/>
        <v>20</v>
      </c>
      <c r="B28" s="8"/>
      <c r="C28" s="9"/>
      <c r="D28" s="22"/>
      <c r="E28" s="23"/>
      <c r="F28" s="23"/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>
        <f t="shared" si="0"/>
        <v>0</v>
      </c>
      <c r="S28" s="4"/>
    </row>
    <row r="29" spans="1:19" ht="32.25" customHeight="1">
      <c r="A29" s="21">
        <f t="shared" si="1"/>
        <v>21</v>
      </c>
      <c r="B29" s="8"/>
      <c r="C29" s="9"/>
      <c r="D29" s="22"/>
      <c r="E29" s="23"/>
      <c r="F29" s="23"/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4"/>
    </row>
    <row r="30" spans="1:19" ht="32.25" customHeight="1">
      <c r="A30" s="21">
        <f t="shared" si="1"/>
        <v>22</v>
      </c>
      <c r="B30" s="8"/>
      <c r="C30" s="9"/>
      <c r="D30" s="22"/>
      <c r="E30" s="23"/>
      <c r="F30" s="23"/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4"/>
    </row>
    <row r="31" spans="1:19" ht="32.25" customHeight="1">
      <c r="A31" s="21">
        <f t="shared" si="1"/>
        <v>23</v>
      </c>
      <c r="B31" s="8"/>
      <c r="C31" s="9"/>
      <c r="D31" s="22"/>
      <c r="E31" s="23"/>
      <c r="F31" s="23"/>
      <c r="G31" s="23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>
        <f t="shared" si="0"/>
        <v>0</v>
      </c>
      <c r="S31" s="4"/>
    </row>
    <row r="32" spans="1:19" ht="32.25" customHeight="1">
      <c r="A32" s="21">
        <f t="shared" si="1"/>
        <v>24</v>
      </c>
      <c r="B32" s="8"/>
      <c r="C32" s="9"/>
      <c r="D32" s="22"/>
      <c r="E32" s="23"/>
      <c r="F32" s="23"/>
      <c r="G32" s="23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>
        <f t="shared" si="0"/>
        <v>0</v>
      </c>
      <c r="S32" s="4"/>
    </row>
    <row r="33" spans="1:19" ht="32.25" customHeight="1">
      <c r="A33" s="21">
        <f t="shared" si="1"/>
        <v>25</v>
      </c>
      <c r="B33" s="8"/>
      <c r="C33" s="9"/>
      <c r="D33" s="22"/>
      <c r="E33" s="23"/>
      <c r="F33" s="23"/>
      <c r="G33" s="23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>
        <f t="shared" si="0"/>
        <v>0</v>
      </c>
      <c r="S33" s="4"/>
    </row>
    <row r="34" spans="1:19" ht="32.25" customHeight="1">
      <c r="A34" s="21">
        <f t="shared" si="1"/>
        <v>26</v>
      </c>
      <c r="B34" s="8"/>
      <c r="C34" s="9"/>
      <c r="D34" s="22"/>
      <c r="E34" s="23"/>
      <c r="F34" s="23"/>
      <c r="G34" s="23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>
        <f t="shared" si="0"/>
        <v>0</v>
      </c>
      <c r="S34" s="4"/>
    </row>
    <row r="35" spans="1:19" ht="32.25" customHeight="1">
      <c r="A35" s="21">
        <f t="shared" si="1"/>
        <v>27</v>
      </c>
      <c r="B35" s="8"/>
      <c r="C35" s="9"/>
      <c r="D35" s="22"/>
      <c r="E35" s="23"/>
      <c r="F35" s="23"/>
      <c r="G35" s="23"/>
      <c r="H35" s="24"/>
      <c r="I35" s="24"/>
      <c r="J35" s="24"/>
      <c r="K35" s="24"/>
      <c r="L35" s="26"/>
      <c r="M35" s="26"/>
      <c r="N35" s="24"/>
      <c r="O35" s="24"/>
      <c r="P35" s="24"/>
      <c r="Q35" s="24"/>
      <c r="R35" s="24">
        <f t="shared" si="0"/>
        <v>0</v>
      </c>
      <c r="S35" s="4"/>
    </row>
    <row r="36" spans="1:19" ht="32.25" customHeight="1">
      <c r="A36" s="21">
        <f t="shared" si="1"/>
        <v>28</v>
      </c>
      <c r="B36" s="8"/>
      <c r="C36" s="9"/>
      <c r="D36" s="22"/>
      <c r="E36" s="23"/>
      <c r="F36" s="23"/>
      <c r="G36" s="23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>
        <f t="shared" si="0"/>
        <v>0</v>
      </c>
      <c r="S36" s="4"/>
    </row>
    <row r="37" spans="1:19" ht="32.25" customHeight="1">
      <c r="A37" s="21">
        <f t="shared" si="1"/>
        <v>29</v>
      </c>
      <c r="B37" s="8"/>
      <c r="C37" s="9"/>
      <c r="D37" s="22"/>
      <c r="E37" s="23"/>
      <c r="F37" s="23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>
        <f t="shared" si="0"/>
        <v>0</v>
      </c>
      <c r="S37" s="4"/>
    </row>
    <row r="38" spans="1:19" ht="32.25" customHeight="1">
      <c r="A38" s="21">
        <f t="shared" si="1"/>
        <v>30</v>
      </c>
      <c r="B38" s="8"/>
      <c r="C38" s="9"/>
      <c r="D38" s="22"/>
      <c r="E38" s="23"/>
      <c r="F38" s="23"/>
      <c r="G38" s="23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>
        <f t="shared" si="0"/>
        <v>0</v>
      </c>
      <c r="S38" s="4"/>
    </row>
    <row r="39" spans="1:19" ht="32.25" customHeight="1">
      <c r="A39" s="21">
        <f t="shared" si="1"/>
        <v>31</v>
      </c>
      <c r="B39" s="8"/>
      <c r="C39" s="9"/>
      <c r="D39" s="22"/>
      <c r="E39" s="23"/>
      <c r="F39" s="23"/>
      <c r="G39" s="23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>
        <f t="shared" si="0"/>
        <v>0</v>
      </c>
      <c r="S39" s="4"/>
    </row>
    <row r="40" spans="1:19" ht="32.25" customHeight="1">
      <c r="A40" s="21">
        <f t="shared" si="1"/>
        <v>32</v>
      </c>
      <c r="B40" s="8"/>
      <c r="C40" s="9"/>
      <c r="D40" s="22"/>
      <c r="E40" s="23"/>
      <c r="F40" s="23"/>
      <c r="G40" s="23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>
        <f t="shared" si="0"/>
        <v>0</v>
      </c>
      <c r="S40" s="4"/>
    </row>
    <row r="41" spans="1:19" ht="32.25" customHeight="1">
      <c r="A41" s="21">
        <f t="shared" si="1"/>
        <v>33</v>
      </c>
      <c r="B41" s="8"/>
      <c r="C41" s="9"/>
      <c r="D41" s="22"/>
      <c r="E41" s="23"/>
      <c r="F41" s="23"/>
      <c r="G41" s="23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>
        <f t="shared" si="2" ref="R41:R72">SUM(H41:P41)</f>
        <v>0</v>
      </c>
      <c r="S41" s="4"/>
    </row>
    <row r="42" spans="1:19" ht="32.25" customHeight="1">
      <c r="A42" s="21">
        <f t="shared" si="3" ref="A42:A73">1+A41</f>
        <v>34</v>
      </c>
      <c r="B42" s="8"/>
      <c r="C42" s="9"/>
      <c r="D42" s="22"/>
      <c r="E42" s="23"/>
      <c r="F42" s="23"/>
      <c r="G42" s="23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>
        <f t="shared" si="2"/>
        <v>0</v>
      </c>
      <c r="S42" s="4"/>
    </row>
    <row r="43" spans="1:19" ht="32.25" customHeight="1">
      <c r="A43" s="21">
        <f t="shared" si="3"/>
        <v>35</v>
      </c>
      <c r="B43" s="8"/>
      <c r="C43" s="9"/>
      <c r="D43" s="22"/>
      <c r="E43" s="23"/>
      <c r="F43" s="23"/>
      <c r="G43" s="23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>
        <f t="shared" si="2"/>
        <v>0</v>
      </c>
      <c r="S43" s="4"/>
    </row>
    <row r="44" spans="1:19" ht="32.25" customHeight="1">
      <c r="A44" s="21">
        <f t="shared" si="3"/>
        <v>36</v>
      </c>
      <c r="B44" s="8"/>
      <c r="C44" s="9"/>
      <c r="D44" s="22"/>
      <c r="E44" s="23"/>
      <c r="F44" s="23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>
        <f t="shared" si="2"/>
        <v>0</v>
      </c>
      <c r="S44" s="4"/>
    </row>
    <row r="45" spans="1:19" ht="32.25" customHeight="1">
      <c r="A45" s="21">
        <f t="shared" si="3"/>
        <v>37</v>
      </c>
      <c r="B45" s="8"/>
      <c r="C45" s="9"/>
      <c r="D45" s="22"/>
      <c r="E45" s="23"/>
      <c r="F45" s="23"/>
      <c r="G45" s="23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>
        <f t="shared" si="2"/>
        <v>0</v>
      </c>
      <c r="S45" s="4"/>
    </row>
    <row r="46" spans="1:19" ht="32.25" customHeight="1">
      <c r="A46" s="21">
        <f t="shared" si="3"/>
        <v>38</v>
      </c>
      <c r="B46" s="8"/>
      <c r="C46" s="9"/>
      <c r="D46" s="22"/>
      <c r="E46" s="23"/>
      <c r="F46" s="23"/>
      <c r="G46" s="23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>
        <f t="shared" si="2"/>
        <v>0</v>
      </c>
      <c r="S46" s="4"/>
    </row>
    <row r="47" spans="1:19" ht="32.25" customHeight="1">
      <c r="A47" s="21">
        <f t="shared" si="3"/>
        <v>39</v>
      </c>
      <c r="B47" s="8"/>
      <c r="C47" s="9"/>
      <c r="D47" s="22"/>
      <c r="E47" s="23"/>
      <c r="F47" s="23"/>
      <c r="G47" s="21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>
        <f t="shared" si="2"/>
        <v>0</v>
      </c>
      <c r="S47" s="4"/>
    </row>
    <row r="48" spans="1:19" ht="32.25" customHeight="1">
      <c r="A48" s="21">
        <f t="shared" si="3"/>
        <v>40</v>
      </c>
      <c r="B48" s="8"/>
      <c r="C48" s="9"/>
      <c r="D48" s="22"/>
      <c r="E48" s="23"/>
      <c r="F48" s="23"/>
      <c r="G48" s="23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>
        <f t="shared" si="2"/>
        <v>0</v>
      </c>
      <c r="S48" s="4"/>
    </row>
    <row r="49" spans="1:19" ht="32.25" customHeight="1">
      <c r="A49" s="21">
        <f t="shared" si="3"/>
        <v>41</v>
      </c>
      <c r="B49" s="8"/>
      <c r="C49" s="9"/>
      <c r="D49" s="22"/>
      <c r="E49" s="23"/>
      <c r="F49" s="23"/>
      <c r="G49" s="23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>
        <f t="shared" si="2"/>
        <v>0</v>
      </c>
      <c r="S49" s="4"/>
    </row>
    <row r="50" spans="1:19" ht="32.25" customHeight="1">
      <c r="A50" s="21">
        <f t="shared" si="3"/>
        <v>42</v>
      </c>
      <c r="B50" s="8"/>
      <c r="C50" s="9"/>
      <c r="D50" s="22"/>
      <c r="E50" s="23"/>
      <c r="F50" s="23"/>
      <c r="G50" s="2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>
        <f t="shared" si="2"/>
        <v>0</v>
      </c>
      <c r="S50" s="4"/>
    </row>
    <row r="51" spans="1:19" ht="32.25" customHeight="1">
      <c r="A51" s="21">
        <f t="shared" si="3"/>
        <v>43</v>
      </c>
      <c r="B51" s="8"/>
      <c r="C51" s="9"/>
      <c r="D51" s="22"/>
      <c r="E51" s="23"/>
      <c r="F51" s="23"/>
      <c r="G51" s="23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>
        <f t="shared" si="2"/>
        <v>0</v>
      </c>
      <c r="S51" s="4"/>
    </row>
    <row r="52" spans="1:19" ht="32.25" customHeight="1">
      <c r="A52" s="21">
        <f t="shared" si="3"/>
        <v>44</v>
      </c>
      <c r="B52" s="8"/>
      <c r="C52" s="9"/>
      <c r="D52" s="22"/>
      <c r="E52" s="23"/>
      <c r="F52" s="23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>
        <f t="shared" si="2"/>
        <v>0</v>
      </c>
      <c r="S52" s="4"/>
    </row>
    <row r="53" spans="1:19" ht="32.25" customHeight="1">
      <c r="A53" s="21">
        <f t="shared" si="3"/>
        <v>45</v>
      </c>
      <c r="B53" s="8"/>
      <c r="C53" s="9"/>
      <c r="D53" s="22"/>
      <c r="E53" s="23"/>
      <c r="F53" s="23"/>
      <c r="G53" s="23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>
        <f t="shared" si="2"/>
        <v>0</v>
      </c>
      <c r="S53" s="4"/>
    </row>
    <row r="54" spans="1:19" ht="32.25" customHeight="1">
      <c r="A54" s="21">
        <f t="shared" si="3"/>
        <v>46</v>
      </c>
      <c r="B54" s="8"/>
      <c r="C54" s="9"/>
      <c r="D54" s="22"/>
      <c r="E54" s="23"/>
      <c r="F54" s="23"/>
      <c r="G54" s="23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>
        <f t="shared" si="2"/>
        <v>0</v>
      </c>
      <c r="S54" s="4"/>
    </row>
    <row r="55" spans="1:19" ht="32.25" customHeight="1">
      <c r="A55" s="21">
        <f t="shared" si="3"/>
        <v>47</v>
      </c>
      <c r="B55" s="8"/>
      <c r="C55" s="9"/>
      <c r="D55" s="22"/>
      <c r="E55" s="23"/>
      <c r="F55" s="23"/>
      <c r="G55" s="23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>
        <f t="shared" si="2"/>
        <v>0</v>
      </c>
      <c r="S55" s="4"/>
    </row>
    <row r="56" spans="1:19" ht="32.25" customHeight="1">
      <c r="A56" s="21">
        <f t="shared" si="3"/>
        <v>48</v>
      </c>
      <c r="B56" s="8"/>
      <c r="C56" s="9"/>
      <c r="D56" s="22"/>
      <c r="E56" s="23"/>
      <c r="F56" s="23"/>
      <c r="G56" s="23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>
        <f t="shared" si="2"/>
        <v>0</v>
      </c>
      <c r="S56" s="4"/>
    </row>
    <row r="57" spans="1:19" ht="32.25" customHeight="1">
      <c r="A57" s="21">
        <f t="shared" si="3"/>
        <v>49</v>
      </c>
      <c r="B57" s="8"/>
      <c r="C57" s="27"/>
      <c r="D57" s="22"/>
      <c r="E57" s="23"/>
      <c r="F57" s="23"/>
      <c r="G57" s="23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>
        <f t="shared" si="2"/>
        <v>0</v>
      </c>
      <c r="S57" s="4"/>
    </row>
    <row r="58" spans="1:19" ht="32.25" customHeight="1">
      <c r="A58" s="21">
        <f t="shared" si="3"/>
        <v>50</v>
      </c>
      <c r="B58" s="8"/>
      <c r="C58" s="9"/>
      <c r="D58" s="22"/>
      <c r="E58" s="23"/>
      <c r="F58" s="23"/>
      <c r="G58" s="23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>
        <f t="shared" si="2"/>
        <v>0</v>
      </c>
      <c r="S58" s="4"/>
    </row>
    <row r="59" spans="1:19" ht="32.25" customHeight="1">
      <c r="A59" s="21">
        <f t="shared" si="3"/>
        <v>51</v>
      </c>
      <c r="B59" s="8"/>
      <c r="C59" s="9"/>
      <c r="D59" s="22"/>
      <c r="E59" s="23"/>
      <c r="F59" s="23"/>
      <c r="G59" s="23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>
        <f t="shared" si="2"/>
        <v>0</v>
      </c>
      <c r="S59" s="4"/>
    </row>
    <row r="60" spans="1:19" ht="32.25" customHeight="1">
      <c r="A60" s="21">
        <f t="shared" si="3"/>
        <v>52</v>
      </c>
      <c r="B60" s="8"/>
      <c r="C60" s="9"/>
      <c r="D60" s="22"/>
      <c r="E60" s="23"/>
      <c r="F60" s="23"/>
      <c r="G60" s="21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>
        <f t="shared" si="2"/>
        <v>0</v>
      </c>
      <c r="S60" s="4"/>
    </row>
    <row r="61" spans="1:19" ht="32.25" customHeight="1">
      <c r="A61" s="21">
        <f t="shared" si="3"/>
        <v>53</v>
      </c>
      <c r="B61" s="8"/>
      <c r="C61" s="9"/>
      <c r="D61" s="22"/>
      <c r="E61" s="23"/>
      <c r="F61" s="23"/>
      <c r="G61" s="23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>
        <f t="shared" si="2"/>
        <v>0</v>
      </c>
      <c r="S61" s="4"/>
    </row>
    <row r="62" spans="1:19" ht="32.25" customHeight="1">
      <c r="A62" s="21">
        <f t="shared" si="3"/>
        <v>54</v>
      </c>
      <c r="B62" s="8"/>
      <c r="C62" s="9"/>
      <c r="D62" s="22"/>
      <c r="E62" s="23"/>
      <c r="F62" s="23"/>
      <c r="G62" s="23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>
        <f t="shared" si="2"/>
        <v>0</v>
      </c>
      <c r="S62" s="4"/>
    </row>
    <row r="63" spans="1:19" ht="32.25" customHeight="1">
      <c r="A63" s="21">
        <f t="shared" si="3"/>
        <v>55</v>
      </c>
      <c r="B63" s="8"/>
      <c r="C63" s="9"/>
      <c r="D63" s="22"/>
      <c r="E63" s="23"/>
      <c r="F63" s="23"/>
      <c r="G63" s="23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>
        <f t="shared" si="2"/>
        <v>0</v>
      </c>
      <c r="S63" s="4"/>
    </row>
    <row r="64" spans="1:19" ht="32.25" customHeight="1">
      <c r="A64" s="21">
        <f t="shared" si="3"/>
        <v>56</v>
      </c>
      <c r="B64" s="8"/>
      <c r="C64" s="9"/>
      <c r="D64" s="22"/>
      <c r="E64" s="23"/>
      <c r="F64" s="23"/>
      <c r="G64" s="21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>
        <f t="shared" si="2"/>
        <v>0</v>
      </c>
      <c r="S64" s="4"/>
    </row>
    <row r="65" spans="1:19" ht="32.25" customHeight="1">
      <c r="A65" s="21">
        <f t="shared" si="3"/>
        <v>57</v>
      </c>
      <c r="B65" s="8"/>
      <c r="C65" s="9"/>
      <c r="D65" s="22"/>
      <c r="E65" s="23"/>
      <c r="F65" s="23"/>
      <c r="G65" s="23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>
        <f t="shared" si="2"/>
        <v>0</v>
      </c>
      <c r="S65" s="4"/>
    </row>
    <row r="66" spans="1:19" ht="32.25" customHeight="1">
      <c r="A66" s="21">
        <f t="shared" si="3"/>
        <v>58</v>
      </c>
      <c r="B66" s="8"/>
      <c r="C66" s="9"/>
      <c r="D66" s="22"/>
      <c r="E66" s="23"/>
      <c r="F66" s="23"/>
      <c r="G66" s="23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>
        <f t="shared" si="2"/>
        <v>0</v>
      </c>
      <c r="S66" s="4"/>
    </row>
    <row r="67" spans="1:19" ht="32.25" customHeight="1">
      <c r="A67" s="21">
        <f t="shared" si="3"/>
        <v>59</v>
      </c>
      <c r="B67" s="8"/>
      <c r="C67" s="9"/>
      <c r="D67" s="28"/>
      <c r="E67" s="23"/>
      <c r="F67" s="23"/>
      <c r="G67" s="23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>
        <f t="shared" si="2"/>
        <v>0</v>
      </c>
      <c r="S67" s="4"/>
    </row>
    <row r="68" spans="1:19" ht="32.25" customHeight="1">
      <c r="A68" s="21">
        <f t="shared" si="3"/>
        <v>60</v>
      </c>
      <c r="B68" s="8"/>
      <c r="C68" s="9"/>
      <c r="D68" s="22"/>
      <c r="E68" s="23"/>
      <c r="F68" s="23"/>
      <c r="G68" s="23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>
        <f t="shared" si="2"/>
        <v>0</v>
      </c>
      <c r="S68" s="4"/>
    </row>
    <row r="69" spans="1:19" ht="32.25" customHeight="1">
      <c r="A69" s="21">
        <f t="shared" si="3"/>
        <v>61</v>
      </c>
      <c r="B69" s="8"/>
      <c r="C69" s="9"/>
      <c r="D69" s="22"/>
      <c r="E69" s="23"/>
      <c r="F69" s="23"/>
      <c r="G69" s="23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>
        <f t="shared" si="2"/>
        <v>0</v>
      </c>
      <c r="S69" s="4"/>
    </row>
    <row r="70" spans="1:19" ht="32.25" customHeight="1">
      <c r="A70" s="21">
        <f t="shared" si="3"/>
        <v>62</v>
      </c>
      <c r="B70" s="8"/>
      <c r="C70" s="9"/>
      <c r="D70" s="22"/>
      <c r="E70" s="23"/>
      <c r="F70" s="23"/>
      <c r="G70" s="21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>
        <f t="shared" si="2"/>
        <v>0</v>
      </c>
      <c r="S70" s="4"/>
    </row>
    <row r="71" spans="1:19" ht="32.25" customHeight="1">
      <c r="A71" s="21">
        <f t="shared" si="3"/>
        <v>63</v>
      </c>
      <c r="B71" s="8"/>
      <c r="C71" s="9"/>
      <c r="D71" s="22"/>
      <c r="E71" s="23"/>
      <c r="F71" s="23"/>
      <c r="G71" s="23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>
        <f t="shared" si="2"/>
        <v>0</v>
      </c>
      <c r="S71" s="4"/>
    </row>
    <row r="72" spans="1:19" ht="32.25" customHeight="1">
      <c r="A72" s="21">
        <f t="shared" si="3"/>
        <v>64</v>
      </c>
      <c r="B72" s="8"/>
      <c r="C72" s="9"/>
      <c r="D72" s="22"/>
      <c r="E72" s="23"/>
      <c r="F72" s="23"/>
      <c r="G72" s="23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>
        <f t="shared" si="2"/>
        <v>0</v>
      </c>
      <c r="S72" s="4"/>
    </row>
    <row r="73" spans="1:19" ht="32.25" customHeight="1">
      <c r="A73" s="21">
        <f t="shared" si="3"/>
        <v>65</v>
      </c>
      <c r="B73" s="8"/>
      <c r="C73" s="9"/>
      <c r="D73" s="28"/>
      <c r="E73" s="23"/>
      <c r="F73" s="23"/>
      <c r="G73" s="23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>
        <f t="shared" si="4" ref="R73:R91">SUM(H73:P73)</f>
        <v>0</v>
      </c>
      <c r="S73" s="4"/>
    </row>
    <row r="74" spans="1:19" ht="32.25" customHeight="1">
      <c r="A74" s="21">
        <f t="shared" si="5" ref="A74:A91">1+A73</f>
        <v>66</v>
      </c>
      <c r="B74" s="8"/>
      <c r="C74" s="9"/>
      <c r="D74" s="22"/>
      <c r="E74" s="23"/>
      <c r="F74" s="23"/>
      <c r="G74" s="21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>
        <f t="shared" si="4"/>
        <v>0</v>
      </c>
      <c r="S74" s="4"/>
    </row>
    <row r="75" spans="1:19" ht="32.25" customHeight="1">
      <c r="A75" s="21">
        <f t="shared" si="5"/>
        <v>67</v>
      </c>
      <c r="B75" s="8"/>
      <c r="C75" s="9"/>
      <c r="D75" s="22"/>
      <c r="E75" s="23"/>
      <c r="F75" s="23"/>
      <c r="G75" s="23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>
        <f t="shared" si="4"/>
        <v>0</v>
      </c>
      <c r="S75" s="4"/>
    </row>
    <row r="76" spans="1:19" ht="32.25" customHeight="1">
      <c r="A76" s="21">
        <f t="shared" si="5"/>
        <v>68</v>
      </c>
      <c r="B76" s="8"/>
      <c r="C76" s="9"/>
      <c r="D76" s="22"/>
      <c r="E76" s="23"/>
      <c r="F76" s="23"/>
      <c r="G76" s="23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>
        <f t="shared" si="4"/>
        <v>0</v>
      </c>
      <c r="S76" s="4"/>
    </row>
    <row r="77" spans="1:19" ht="32.25" customHeight="1">
      <c r="A77" s="21">
        <f t="shared" si="5"/>
        <v>69</v>
      </c>
      <c r="B77" s="8"/>
      <c r="C77" s="9"/>
      <c r="D77" s="22"/>
      <c r="E77" s="23"/>
      <c r="F77" s="23"/>
      <c r="G77" s="23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>
        <f t="shared" si="4"/>
        <v>0</v>
      </c>
      <c r="S77" s="4"/>
    </row>
    <row r="78" spans="1:19" ht="32.25" customHeight="1">
      <c r="A78" s="21">
        <f t="shared" si="5"/>
        <v>70</v>
      </c>
      <c r="B78" s="8"/>
      <c r="C78" s="8"/>
      <c r="D78" s="27"/>
      <c r="E78" s="22"/>
      <c r="F78" s="23"/>
      <c r="G78" s="23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>
        <f t="shared" si="4"/>
        <v>0</v>
      </c>
      <c r="S78" s="4"/>
    </row>
    <row r="79" spans="1:19" ht="32.25" customHeight="1">
      <c r="A79" s="21">
        <f t="shared" si="5"/>
        <v>71</v>
      </c>
      <c r="B79" s="8"/>
      <c r="C79" s="9"/>
      <c r="D79" s="22"/>
      <c r="E79" s="23"/>
      <c r="F79" s="10"/>
      <c r="G79" s="23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>
        <f t="shared" si="4"/>
        <v>0</v>
      </c>
      <c r="S79" s="4"/>
    </row>
    <row r="80" spans="1:19" ht="32.25" customHeight="1">
      <c r="A80" s="21">
        <f t="shared" si="5"/>
        <v>72</v>
      </c>
      <c r="B80" s="8"/>
      <c r="C80" s="9"/>
      <c r="D80" s="22"/>
      <c r="E80" s="23"/>
      <c r="F80" s="23"/>
      <c r="G80" s="7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>
        <f t="shared" si="4"/>
        <v>0</v>
      </c>
      <c r="S80" s="4"/>
    </row>
    <row r="81" spans="1:19" ht="32.25" customHeight="1">
      <c r="A81" s="21">
        <f t="shared" si="5"/>
        <v>73</v>
      </c>
      <c r="B81" s="8"/>
      <c r="C81" s="9"/>
      <c r="D81" s="22"/>
      <c r="E81" s="23"/>
      <c r="F81" s="23"/>
      <c r="G81" s="23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>
        <f t="shared" si="4"/>
        <v>0</v>
      </c>
      <c r="S81" s="4"/>
    </row>
    <row r="82" spans="1:19" ht="32.25" customHeight="1">
      <c r="A82" s="21">
        <f t="shared" si="5"/>
        <v>74</v>
      </c>
      <c r="B82" s="8"/>
      <c r="C82" s="9"/>
      <c r="D82" s="22"/>
      <c r="E82" s="23"/>
      <c r="F82" s="23"/>
      <c r="G82" s="23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>
        <f t="shared" si="4"/>
        <v>0</v>
      </c>
      <c r="S82" s="4"/>
    </row>
    <row r="83" spans="1:19" ht="32.25" customHeight="1">
      <c r="A83" s="21">
        <f t="shared" si="5"/>
        <v>75</v>
      </c>
      <c r="B83" s="8"/>
      <c r="C83" s="9"/>
      <c r="D83" s="22"/>
      <c r="E83" s="23"/>
      <c r="F83" s="23"/>
      <c r="G83" s="23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>
        <f t="shared" si="4"/>
        <v>0</v>
      </c>
      <c r="S83" s="4"/>
    </row>
    <row r="84" spans="1:19" ht="32.25" customHeight="1">
      <c r="A84" s="21">
        <f t="shared" si="5"/>
        <v>76</v>
      </c>
      <c r="B84" s="8"/>
      <c r="C84" s="9"/>
      <c r="D84" s="28"/>
      <c r="E84" s="23"/>
      <c r="F84" s="23"/>
      <c r="G84" s="23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>
        <f t="shared" si="4"/>
        <v>0</v>
      </c>
      <c r="S84" s="4"/>
    </row>
    <row r="85" spans="1:19" ht="32.25" customHeight="1">
      <c r="A85" s="21">
        <f t="shared" si="5"/>
        <v>77</v>
      </c>
      <c r="B85" s="18"/>
      <c r="C85" s="18"/>
      <c r="D85" s="18"/>
      <c r="E85" s="18"/>
      <c r="F85" s="18"/>
      <c r="G85" s="18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>
        <f t="shared" si="4"/>
        <v>0</v>
      </c>
      <c r="S85" s="4"/>
    </row>
    <row r="86" spans="1:19" ht="32.25" customHeight="1">
      <c r="A86" s="21">
        <f t="shared" si="5"/>
        <v>78</v>
      </c>
      <c r="B86" s="8"/>
      <c r="C86" s="9"/>
      <c r="D86" s="28"/>
      <c r="E86" s="23"/>
      <c r="F86" s="23"/>
      <c r="G86" s="21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>
        <f t="shared" si="4"/>
        <v>0</v>
      </c>
      <c r="S86" s="4"/>
    </row>
    <row r="87" spans="1:19" ht="32.25" customHeight="1">
      <c r="A87" s="21">
        <f t="shared" si="5"/>
        <v>79</v>
      </c>
      <c r="B87" s="29"/>
      <c r="C87" s="30"/>
      <c r="D87" s="31"/>
      <c r="E87" s="32"/>
      <c r="F87" s="32"/>
      <c r="G87" s="32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>
        <f t="shared" si="4"/>
        <v>0</v>
      </c>
      <c r="S87" s="4"/>
    </row>
    <row r="88" spans="1:19" ht="32.25" customHeight="1">
      <c r="A88" s="21">
        <f t="shared" si="5"/>
        <v>80</v>
      </c>
      <c r="B88" s="8"/>
      <c r="C88" s="9"/>
      <c r="D88" s="28"/>
      <c r="E88" s="23"/>
      <c r="F88" s="23"/>
      <c r="G88" s="21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>
        <f t="shared" si="4"/>
        <v>0</v>
      </c>
      <c r="S88" s="4"/>
    </row>
    <row r="89" spans="1:19" ht="32.25" customHeight="1">
      <c r="A89" s="21">
        <f t="shared" si="5"/>
        <v>81</v>
      </c>
      <c r="B89" s="8"/>
      <c r="C89" s="9"/>
      <c r="D89" s="28"/>
      <c r="E89" s="23"/>
      <c r="F89" s="23"/>
      <c r="G89" s="21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>
        <f t="shared" si="4"/>
        <v>0</v>
      </c>
      <c r="S89" s="4" t="s">
        <v>31</v>
      </c>
    </row>
    <row r="90" spans="1:19" ht="32.25" customHeight="1">
      <c r="A90" s="21">
        <f t="shared" si="5"/>
        <v>82</v>
      </c>
      <c r="B90" s="8"/>
      <c r="C90" s="9"/>
      <c r="D90" s="28"/>
      <c r="E90" s="23"/>
      <c r="F90" s="23"/>
      <c r="G90" s="23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>
        <f t="shared" si="4"/>
        <v>0</v>
      </c>
      <c r="S90" s="4"/>
    </row>
    <row r="91" spans="1:19" ht="32.25" customHeight="1">
      <c r="A91" s="21">
        <f t="shared" si="5"/>
        <v>83</v>
      </c>
      <c r="B91" s="8"/>
      <c r="C91" s="9"/>
      <c r="D91" s="28"/>
      <c r="E91" s="23"/>
      <c r="F91" s="23"/>
      <c r="G91" s="23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>
        <f t="shared" si="4"/>
        <v>0</v>
      </c>
      <c r="S91" s="4"/>
    </row>
    <row r="92" spans="3:11" ht="15">
      <c r="C92" s="15"/>
      <c r="J92" s="1"/>
      <c r="K92" s="1"/>
    </row>
    <row r="103" spans="3:3" ht="15">
      <c r="C103" s="16" t="s">
        <v>22</v>
      </c>
    </row>
    <row r="104" spans="3:3" ht="15">
      <c r="C104" s="16"/>
    </row>
    <row r="106" spans="3:3" ht="15">
      <c r="C106" s="34"/>
    </row>
    <row r="107" spans="3:3" ht="15">
      <c r="C107" s="34"/>
    </row>
    <row r="108" spans="3:3" ht="15">
      <c r="C108" s="1"/>
    </row>
    <row r="109" spans="2:3" ht="15">
      <c r="B109" s="16"/>
      <c r="C109" s="16"/>
    </row>
    <row r="110" spans="2:3" ht="15">
      <c r="B110" s="16"/>
      <c r="C110" s="16"/>
    </row>
    <row r="111" spans="2:3" ht="15">
      <c r="B111" s="16"/>
      <c r="C111" s="16"/>
    </row>
    <row r="112" spans="2:3" ht="15">
      <c r="B112" s="16"/>
      <c r="C112" s="16"/>
    </row>
    <row r="113" spans="3:4" ht="15">
      <c r="C113" s="1"/>
      <c r="D113" s="1"/>
    </row>
    <row r="115" spans="3:3" ht="15">
      <c r="C115" s="16"/>
    </row>
    <row r="116" spans="3:3" ht="15">
      <c r="C116" s="16"/>
    </row>
  </sheetData>
  <mergeCells count="4">
    <mergeCell ref="A1:S1"/>
    <mergeCell ref="A2:S2"/>
    <mergeCell ref="A3:S3"/>
    <mergeCell ref="A4:S4"/>
  </mergeCells>
  <pageMargins left="0.2362204724409449" right="0.2362204724409449" top="0.15748031496062992" bottom="0.15748031496062992" header="0.31496062992125984" footer="0.31496062992125984"/>
  <pageSetup fitToHeight="0" orientation="landscape" paperSize="5" scale="73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ba71a1-721f-4be6-b321-d03786b8288b}">
  <dimension ref="B9:M42"/>
  <sheetViews>
    <sheetView zoomScale="80" zoomScaleNormal="80" workbookViewId="0" topLeftCell="A21">
      <selection pane="topLeft" activeCell="C29" sqref="C29"/>
    </sheetView>
  </sheetViews>
  <sheetFormatPr defaultColWidth="8.854285714285714" defaultRowHeight="15" customHeight="1"/>
  <cols>
    <col min="1" max="1" width="8.857142857142858" style="1" customWidth="1"/>
    <col min="2" max="2" width="26.857142857142858" style="1" bestFit="1" customWidth="1"/>
    <col min="3" max="3" width="12.714285714285714" style="1" customWidth="1"/>
    <col min="4" max="4" width="8.857142857142858" style="1" customWidth="1"/>
    <col min="5" max="5" width="8.714285714285714" style="1" customWidth="1"/>
    <col min="6" max="10" width="8.857142857142858" style="1" customWidth="1"/>
    <col min="11" max="11" width="15.428571428571429" style="1" customWidth="1"/>
    <col min="12" max="16384" width="8.857142857142858" style="1" customWidth="1"/>
  </cols>
  <sheetData>
    <row r="9" spans="2:11" ht="15">
      <c r="B9" s="5" t="s">
        <v>32</v>
      </c>
      <c r="C9" s="35">
        <v>45169</v>
      </c>
      <c r="D9" s="36"/>
      <c r="E9" s="36"/>
      <c r="G9" s="36" t="s">
        <v>33</v>
      </c>
      <c r="H9" s="36"/>
      <c r="I9" s="36"/>
      <c r="K9" s="1" t="s">
        <v>34</v>
      </c>
    </row>
    <row r="10" spans="2:5" ht="15.75" thickBot="1">
      <c r="B10" s="36"/>
      <c r="C10" s="36"/>
      <c r="D10" s="36"/>
      <c r="E10" s="36"/>
    </row>
    <row r="11" spans="2:12" ht="16.5" thickBot="1">
      <c r="B11" s="37" t="s">
        <v>35</v>
      </c>
      <c r="C11" s="38" t="s">
        <v>36</v>
      </c>
      <c r="D11" s="38" t="s">
        <v>37</v>
      </c>
      <c r="E11" s="5" t="s">
        <v>38</v>
      </c>
      <c r="G11" s="39" t="s">
        <v>39</v>
      </c>
      <c r="H11" s="40"/>
      <c r="I11" s="41"/>
      <c r="L11" s="42" t="s">
        <v>40</v>
      </c>
    </row>
    <row r="12" spans="2:12" ht="21.75" thickBot="1">
      <c r="B12" s="43">
        <v>36176</v>
      </c>
      <c r="C12" s="44">
        <f>DATEDIF(B12,C9,"Y")</f>
        <v>24</v>
      </c>
      <c r="D12" s="36"/>
      <c r="E12" s="36"/>
      <c r="G12" s="45">
        <f>C12*12</f>
        <v>288</v>
      </c>
      <c r="H12" s="46"/>
      <c r="I12" s="46"/>
      <c r="L12" s="1" t="s">
        <v>41</v>
      </c>
    </row>
    <row r="13" spans="2:12" ht="15.75" thickBot="1">
      <c r="B13" s="5" t="s">
        <v>42</v>
      </c>
      <c r="C13" s="36"/>
      <c r="D13" s="36"/>
      <c r="E13" s="36"/>
      <c r="G13" s="46"/>
      <c r="H13" s="46"/>
      <c r="I13" s="46"/>
      <c r="L13" s="1" t="s">
        <v>43</v>
      </c>
    </row>
    <row r="14" spans="2:9" ht="21.75" thickBot="1">
      <c r="B14" s="43">
        <v>35811</v>
      </c>
      <c r="C14" s="36"/>
      <c r="D14" s="44">
        <f>DATEDIF(B14,C9,"YM")</f>
        <v>7</v>
      </c>
      <c r="E14" s="36"/>
      <c r="G14" s="46"/>
      <c r="H14" s="47">
        <f>D14*1</f>
        <v>7</v>
      </c>
      <c r="I14" s="46"/>
    </row>
    <row r="15" spans="2:9" ht="15">
      <c r="B15" s="5" t="s">
        <v>44</v>
      </c>
      <c r="C15" s="36"/>
      <c r="D15" s="36"/>
      <c r="E15" s="36"/>
      <c r="G15" s="46"/>
      <c r="H15" s="46"/>
      <c r="I15" s="46"/>
    </row>
    <row r="16" spans="2:9" ht="16.5" thickBot="1">
      <c r="B16" s="43">
        <v>35796</v>
      </c>
      <c r="C16" s="36"/>
      <c r="D16" s="36"/>
      <c r="E16" s="36"/>
      <c r="G16" s="46"/>
      <c r="H16" s="46"/>
      <c r="I16" s="46"/>
    </row>
    <row r="17" spans="2:13" ht="21.75" thickBot="1">
      <c r="B17" s="48">
        <v>35811</v>
      </c>
      <c r="C17" s="36"/>
      <c r="D17" s="36"/>
      <c r="E17" s="44">
        <f>DATEDIF(B16,B17,"YD")</f>
        <v>15</v>
      </c>
      <c r="G17" s="46"/>
      <c r="H17" s="46"/>
      <c r="I17" s="47">
        <f>E17/30</f>
        <v>0.50</v>
      </c>
      <c r="K17" s="49">
        <f>SUM(G12,H14,I17)</f>
        <v>295.50</v>
      </c>
      <c r="M17" s="1" t="s">
        <v>45</v>
      </c>
    </row>
    <row r="18" spans="3:9" ht="15">
      <c r="C18" s="36"/>
      <c r="D18" s="36"/>
      <c r="E18" s="36"/>
      <c r="G18" s="46"/>
      <c r="H18" s="46"/>
      <c r="I18" s="46"/>
    </row>
    <row r="19" spans="3:9" ht="15">
      <c r="C19" s="36"/>
      <c r="D19" s="36"/>
      <c r="E19" s="36"/>
      <c r="G19" s="46"/>
      <c r="H19" s="46"/>
      <c r="I19" s="46"/>
    </row>
    <row r="20" spans="2:9" ht="15">
      <c r="B20" s="5" t="s">
        <v>32</v>
      </c>
      <c r="C20" s="35">
        <v>45169</v>
      </c>
      <c r="D20" s="36"/>
      <c r="E20" s="36"/>
      <c r="G20" s="46"/>
      <c r="H20" s="46"/>
      <c r="I20" s="46"/>
    </row>
    <row r="21" spans="2:9" ht="15.75" thickBot="1">
      <c r="B21" s="36"/>
      <c r="C21" s="36"/>
      <c r="D21" s="36"/>
      <c r="E21" s="36"/>
      <c r="G21" s="46"/>
      <c r="H21" s="46"/>
      <c r="I21" s="46"/>
    </row>
    <row r="22" spans="2:9" ht="16.5" thickBot="1">
      <c r="B22" s="37" t="s">
        <v>46</v>
      </c>
      <c r="C22" s="38" t="s">
        <v>36</v>
      </c>
      <c r="D22" s="38" t="s">
        <v>37</v>
      </c>
      <c r="E22" s="5" t="s">
        <v>38</v>
      </c>
      <c r="G22" s="50" t="s">
        <v>47</v>
      </c>
      <c r="H22" s="51"/>
      <c r="I22" s="52"/>
    </row>
    <row r="23" spans="2:13" ht="21.75" thickBot="1">
      <c r="B23" s="43">
        <v>36176</v>
      </c>
      <c r="C23" s="44">
        <f>DATEDIF(B23,C20,"Y")</f>
        <v>24</v>
      </c>
      <c r="D23" s="36"/>
      <c r="E23" s="36"/>
      <c r="G23" s="47">
        <f>C23*3</f>
        <v>72</v>
      </c>
      <c r="H23" s="46"/>
      <c r="I23" s="46"/>
      <c r="M23" s="53"/>
    </row>
    <row r="24" spans="2:9" ht="15.75" thickBot="1">
      <c r="B24" s="5" t="s">
        <v>42</v>
      </c>
      <c r="C24" s="36"/>
      <c r="D24" s="36"/>
      <c r="E24" s="36"/>
      <c r="G24" s="46"/>
      <c r="H24" s="46"/>
      <c r="I24" s="46"/>
    </row>
    <row r="25" spans="2:9" ht="21.75" thickBot="1">
      <c r="B25" s="43">
        <v>36176</v>
      </c>
      <c r="C25" s="36"/>
      <c r="D25" s="44">
        <f>DATEDIF(B25,C20,"YM")</f>
        <v>7</v>
      </c>
      <c r="E25" s="36"/>
      <c r="G25" s="46"/>
      <c r="H25" s="47">
        <f>D25*0.25</f>
        <v>1.75</v>
      </c>
      <c r="I25" s="46"/>
    </row>
    <row r="26" spans="2:9" ht="15">
      <c r="B26" s="5" t="s">
        <v>44</v>
      </c>
      <c r="C26" s="36"/>
      <c r="D26" s="36"/>
      <c r="E26" s="36"/>
      <c r="G26" s="46"/>
      <c r="H26" s="46"/>
      <c r="I26" s="46"/>
    </row>
    <row r="27" spans="2:9" ht="16.5" thickBot="1">
      <c r="B27" s="43">
        <v>36161</v>
      </c>
      <c r="C27" s="36"/>
      <c r="D27" s="36"/>
      <c r="E27" s="36"/>
      <c r="G27" s="46"/>
      <c r="H27" s="46"/>
      <c r="I27" s="46"/>
    </row>
    <row r="28" spans="2:13" ht="21.75" thickBot="1">
      <c r="B28" s="48">
        <v>36176</v>
      </c>
      <c r="C28" s="36"/>
      <c r="D28" s="36"/>
      <c r="E28" s="44">
        <f>DATEDIF(B27,B28,"YD")</f>
        <v>15</v>
      </c>
      <c r="G28" s="46"/>
      <c r="H28" s="46"/>
      <c r="I28" s="47">
        <f>E28*(0.125/15)</f>
        <v>0.125</v>
      </c>
      <c r="K28" s="49">
        <f>SUM(G23,H25,I28)</f>
        <v>73.875</v>
      </c>
      <c r="M28" s="1" t="s">
        <v>48</v>
      </c>
    </row>
    <row r="29" spans="3:5" ht="15">
      <c r="C29" s="36"/>
      <c r="D29" s="36"/>
      <c r="E29" s="36"/>
    </row>
    <row r="30" spans="3:5" ht="15">
      <c r="C30" s="36"/>
      <c r="D30" s="36"/>
      <c r="E30" s="36"/>
    </row>
    <row r="31" spans="2:5" ht="15">
      <c r="B31" s="5" t="s">
        <v>32</v>
      </c>
      <c r="C31" s="35">
        <v>45169</v>
      </c>
      <c r="D31" s="36"/>
      <c r="E31" s="36"/>
    </row>
    <row r="32" spans="2:5" ht="15.75" thickBot="1">
      <c r="B32" s="36"/>
      <c r="C32" s="36"/>
      <c r="D32" s="36"/>
      <c r="E32" s="36"/>
    </row>
    <row r="33" spans="2:9" ht="16.5" thickBot="1">
      <c r="B33" s="37" t="s">
        <v>49</v>
      </c>
      <c r="C33" s="38" t="s">
        <v>36</v>
      </c>
      <c r="D33" s="38" t="s">
        <v>37</v>
      </c>
      <c r="E33" s="5" t="s">
        <v>38</v>
      </c>
      <c r="G33" s="39" t="s">
        <v>50</v>
      </c>
      <c r="H33" s="40"/>
      <c r="I33" s="41"/>
    </row>
    <row r="34" spans="2:7" ht="21.75" thickBot="1">
      <c r="B34" s="43">
        <v>43678</v>
      </c>
      <c r="C34" s="44">
        <f>DATEDIF(B34,C31,"Y")</f>
        <v>4</v>
      </c>
      <c r="D34" s="36"/>
      <c r="E34" s="36"/>
      <c r="G34" s="54">
        <f>C34*1</f>
        <v>4</v>
      </c>
    </row>
    <row r="35" spans="2:5" ht="15.75" thickBot="1">
      <c r="B35" s="5" t="s">
        <v>42</v>
      </c>
      <c r="C35" s="36"/>
      <c r="D35" s="36"/>
      <c r="E35" s="36"/>
    </row>
    <row r="36" spans="2:8" ht="21.75" thickBot="1">
      <c r="B36" s="43">
        <v>43678</v>
      </c>
      <c r="C36" s="36"/>
      <c r="D36" s="44">
        <f>DATEDIF(B36,C31,"YM")</f>
        <v>0</v>
      </c>
      <c r="E36" s="36"/>
      <c r="H36" s="54">
        <f>D36*0.0833</f>
        <v>0</v>
      </c>
    </row>
    <row r="37" spans="2:5" ht="15">
      <c r="B37" s="5" t="s">
        <v>44</v>
      </c>
      <c r="C37" s="36"/>
      <c r="D37" s="36"/>
      <c r="E37" s="36"/>
    </row>
    <row r="38" spans="2:5" ht="16.5" thickBot="1">
      <c r="B38" s="43">
        <v>43678</v>
      </c>
      <c r="C38" s="36"/>
      <c r="D38" s="36"/>
      <c r="E38" s="36"/>
    </row>
    <row r="39" spans="2:13" ht="21.75" thickBot="1">
      <c r="B39" s="48">
        <v>43678</v>
      </c>
      <c r="C39" s="36" t="s">
        <v>51</v>
      </c>
      <c r="D39" s="36"/>
      <c r="E39" s="44">
        <f>DATEDIF(B38,B39,"YD")</f>
        <v>0</v>
      </c>
      <c r="I39" s="54">
        <f>E39*(0.0416/15)</f>
        <v>0</v>
      </c>
      <c r="K39" s="55">
        <f>SUM(G34,H36,I39)</f>
        <v>4</v>
      </c>
      <c r="M39" s="1" t="s">
        <v>52</v>
      </c>
    </row>
    <row r="41" ht="15.75" thickBot="1"/>
    <row r="42" spans="7:11" ht="27" customHeight="1" thickBot="1">
      <c r="G42" s="56" t="s">
        <v>53</v>
      </c>
      <c r="K42" s="57">
        <f>SUM(K17,K28,K39)</f>
        <v>373.375</v>
      </c>
    </row>
  </sheetData>
  <sheetProtection algorithmName="SHA-512" hashValue="5zVzVO9OmyB1oNY1ymuJZG85uc9vBguuM21jPfYhqKVDPkpcIuuaFmhnX0bDmo57/XtX2hCHB4DX/2itietX4A==" saltValue="4yiGg8l8q8Eg3RwSJWHhJQ==" spinCount="100000" sheet="1" objects="1" scenarios="1"/>
  <mergeCells count="4">
    <mergeCell ref="G9:I9"/>
    <mergeCell ref="G11:I11"/>
    <mergeCell ref="G22:I22"/>
    <mergeCell ref="G33:I33"/>
  </mergeCells>
  <pageMargins left="0.7" right="0.7" top="0.75" bottom="0.75" header="0.3" footer="0.3"/>
  <pageSetup orientation="portrait" paperSize="1" r:id="rId4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925aeb5-7631-4381-8463-b422bca70a9c}">
  <dimension ref="A6:AG39"/>
  <sheetViews>
    <sheetView zoomScale="80" zoomScaleNormal="80" workbookViewId="0" topLeftCell="A8">
      <selection pane="topLeft" activeCell="S12" sqref="S12"/>
    </sheetView>
  </sheetViews>
  <sheetFormatPr defaultColWidth="11.424285714285714" defaultRowHeight="15" customHeight="1"/>
  <cols>
    <col min="1" max="1" width="3.2857142857142856" style="1" customWidth="1"/>
    <col min="2" max="2" width="8.428571428571429" style="1" customWidth="1"/>
    <col min="3" max="3" width="0.7142857142857143" style="1" customWidth="1"/>
    <col min="4" max="4" width="8.142857142857142" style="1" customWidth="1"/>
    <col min="5" max="5" width="1.4285714285714286" style="1" customWidth="1"/>
    <col min="6" max="6" width="4.142857142857143" style="1" customWidth="1"/>
    <col min="7" max="7" width="7.714285714285714" style="1" customWidth="1"/>
    <col min="8" max="8" width="8.428571428571429" style="1" customWidth="1"/>
    <col min="9" max="9" width="1.1428571428571428" style="1" customWidth="1"/>
    <col min="10" max="10" width="6.428571428571429" style="1" customWidth="1"/>
    <col min="11" max="11" width="11.571428571428571" style="1" hidden="1" customWidth="1"/>
    <col min="12" max="12" width="14.428571428571429" style="1" customWidth="1"/>
    <col min="13" max="13" width="3.7142857142857144" style="1" customWidth="1"/>
    <col min="14" max="14" width="8.571428571428571" style="1" customWidth="1"/>
    <col min="15" max="15" width="1.4285714285714286" style="1" customWidth="1"/>
    <col min="16" max="16" width="10.285714285714286" style="1" customWidth="1"/>
    <col min="17" max="17" width="1.4285714285714286" style="1" customWidth="1"/>
    <col min="18" max="18" width="9.571428571428571" style="1" customWidth="1"/>
    <col min="19" max="19" width="12.285714285714286" style="1" customWidth="1"/>
    <col min="20" max="20" width="7.714285714285714" style="1" customWidth="1"/>
    <col min="21" max="21" width="1.4285714285714286" style="1" customWidth="1"/>
    <col min="22" max="22" width="3.4285714285714284" style="1" customWidth="1"/>
    <col min="23" max="23" width="9.285714285714286" style="1" customWidth="1"/>
    <col min="24" max="24" width="8.571428571428571" style="1" customWidth="1"/>
    <col min="25" max="25" width="1.8571428571428572" style="1" customWidth="1"/>
    <col min="26" max="26" width="4.714285714285714" style="1" customWidth="1"/>
    <col min="27" max="27" width="9.428571428571429" style="1" customWidth="1"/>
    <col min="28" max="28" width="11.428571428571429" style="1" customWidth="1"/>
    <col min="29" max="29" width="1.5714285714285714" style="1" customWidth="1"/>
    <col min="30" max="30" width="3.142857142857143" style="1" customWidth="1"/>
    <col min="31" max="31" width="8.857142857142858" style="1" customWidth="1"/>
    <col min="32" max="32" width="19.142857142857142" style="1" customWidth="1"/>
    <col min="33" max="16384" width="11.428571428571429" style="1" customWidth="1"/>
  </cols>
  <sheetData>
    <row r="6" spans="2:23" ht="15">
      <c r="B6" s="58"/>
      <c r="C6" s="58"/>
      <c r="D6" s="58"/>
      <c r="E6" s="58"/>
      <c r="F6" s="58"/>
      <c r="G6" s="58"/>
      <c r="H6" s="58"/>
      <c r="I6" s="59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8" spans="22:32" ht="15">
      <c r="V8" s="5" t="s">
        <v>54</v>
      </c>
      <c r="W8" s="5"/>
      <c r="X8" s="5"/>
      <c r="Z8" s="5" t="s">
        <v>55</v>
      </c>
      <c r="AA8" s="5"/>
      <c r="AB8" s="5"/>
      <c r="AD8" s="5" t="s">
        <v>56</v>
      </c>
      <c r="AE8" s="5"/>
      <c r="AF8" s="5"/>
    </row>
    <row r="9" spans="1:32" ht="15">
      <c r="A9" s="5" t="s">
        <v>11</v>
      </c>
      <c r="B9" s="5"/>
      <c r="C9" s="5"/>
      <c r="D9" s="5"/>
      <c r="E9" s="5"/>
      <c r="F9" s="5"/>
      <c r="G9" s="5"/>
      <c r="H9" s="5" t="s">
        <v>12</v>
      </c>
      <c r="I9" s="5"/>
      <c r="J9" s="5"/>
      <c r="K9" s="5"/>
      <c r="L9" s="5"/>
      <c r="M9" s="38" t="s">
        <v>13</v>
      </c>
      <c r="N9" s="61"/>
      <c r="O9" s="61"/>
      <c r="P9" s="61"/>
      <c r="Q9" s="61"/>
      <c r="R9" s="62"/>
      <c r="V9" s="5" t="s">
        <v>57</v>
      </c>
      <c r="W9" s="5" t="s">
        <v>58</v>
      </c>
      <c r="X9" s="5" t="s">
        <v>59</v>
      </c>
      <c r="Y9" s="36"/>
      <c r="Z9" s="5" t="s">
        <v>57</v>
      </c>
      <c r="AA9" s="5" t="s">
        <v>58</v>
      </c>
      <c r="AB9" s="5" t="s">
        <v>59</v>
      </c>
      <c r="AC9" s="36"/>
      <c r="AD9" s="5" t="s">
        <v>57</v>
      </c>
      <c r="AE9" s="5" t="s">
        <v>58</v>
      </c>
      <c r="AF9" s="5" t="s">
        <v>59</v>
      </c>
    </row>
    <row r="10" spans="1:32" ht="15">
      <c r="A10" s="63" t="s">
        <v>60</v>
      </c>
      <c r="B10" s="63"/>
      <c r="C10" s="63"/>
      <c r="D10" s="64" t="s">
        <v>61</v>
      </c>
      <c r="E10" s="64"/>
      <c r="F10" s="64" t="s">
        <v>62</v>
      </c>
      <c r="G10" s="64"/>
      <c r="H10" s="65" t="s">
        <v>58</v>
      </c>
      <c r="I10" s="66"/>
      <c r="J10" s="67" t="s">
        <v>61</v>
      </c>
      <c r="K10" s="68"/>
      <c r="L10" s="67" t="s">
        <v>62</v>
      </c>
      <c r="M10" s="63" t="s">
        <v>58</v>
      </c>
      <c r="N10" s="63"/>
      <c r="O10" s="67" t="s">
        <v>61</v>
      </c>
      <c r="P10" s="68"/>
      <c r="Q10" s="67" t="s">
        <v>62</v>
      </c>
      <c r="R10" s="68"/>
      <c r="V10" s="4">
        <v>1</v>
      </c>
      <c r="W10" s="69"/>
      <c r="X10" s="69">
        <v>6</v>
      </c>
      <c r="Z10" s="4">
        <v>1</v>
      </c>
      <c r="AA10" s="69"/>
      <c r="AB10" s="69">
        <v>6</v>
      </c>
      <c r="AD10" s="4">
        <v>1</v>
      </c>
      <c r="AE10" s="70"/>
      <c r="AF10" s="70">
        <v>12</v>
      </c>
    </row>
    <row r="11" spans="1:33" ht="15">
      <c r="A11" s="63"/>
      <c r="B11" s="63"/>
      <c r="C11" s="63"/>
      <c r="D11" s="64"/>
      <c r="E11" s="64"/>
      <c r="F11" s="64"/>
      <c r="G11" s="64"/>
      <c r="H11" s="71"/>
      <c r="I11" s="72"/>
      <c r="J11" s="73"/>
      <c r="K11" s="74"/>
      <c r="L11" s="73"/>
      <c r="M11" s="63"/>
      <c r="N11" s="63"/>
      <c r="O11" s="73"/>
      <c r="P11" s="74"/>
      <c r="Q11" s="73"/>
      <c r="R11" s="74"/>
      <c r="V11" s="4">
        <v>2</v>
      </c>
      <c r="W11" s="70"/>
      <c r="X11" s="70">
        <v>6</v>
      </c>
      <c r="Z11" s="4">
        <v>2</v>
      </c>
      <c r="AA11" s="70"/>
      <c r="AB11" s="69">
        <v>6</v>
      </c>
      <c r="AD11" s="4">
        <v>2</v>
      </c>
      <c r="AE11" s="70"/>
      <c r="AF11" s="70">
        <v>12</v>
      </c>
      <c r="AG11" s="75" t="s">
        <v>63</v>
      </c>
    </row>
    <row r="12" spans="1:32" ht="15">
      <c r="A12" s="5">
        <f>[1]DATOS!I4</f>
        <v>1991</v>
      </c>
      <c r="B12" s="5"/>
      <c r="C12" s="5"/>
      <c r="D12" s="76">
        <f>[1]DATOS!J4</f>
        <v>10</v>
      </c>
      <c r="E12" s="76"/>
      <c r="F12" s="76">
        <f>[1]DATOS!K4</f>
        <v>16</v>
      </c>
      <c r="G12" s="76"/>
      <c r="H12" s="38">
        <f>[1]DATOS!I13</f>
        <v>2015</v>
      </c>
      <c r="I12" s="62"/>
      <c r="J12" s="77">
        <f>[1]DATOS!J13</f>
        <v>9</v>
      </c>
      <c r="K12" s="78"/>
      <c r="L12" s="76">
        <f>[1]DATOS!K13</f>
        <v>1</v>
      </c>
      <c r="M12" s="38">
        <f>[1]DATOS!I24</f>
        <v>2017</v>
      </c>
      <c r="N12" s="62"/>
      <c r="O12" s="77">
        <f>[1]DATOS!J24</f>
        <v>3</v>
      </c>
      <c r="P12" s="78"/>
      <c r="Q12" s="77">
        <f>[1]DATOS!K24</f>
        <v>16</v>
      </c>
      <c r="R12" s="78"/>
      <c r="V12" s="4">
        <v>3</v>
      </c>
      <c r="W12" s="70"/>
      <c r="X12" s="70">
        <v>6</v>
      </c>
      <c r="Z12" s="4">
        <v>3</v>
      </c>
      <c r="AA12" s="70"/>
      <c r="AB12" s="69">
        <v>6</v>
      </c>
      <c r="AD12" s="4">
        <v>3</v>
      </c>
      <c r="AE12" s="70"/>
      <c r="AF12" s="70"/>
    </row>
    <row r="13" spans="1:32" ht="15">
      <c r="A13" s="79">
        <f>ANTIGUEDAD!$C$12</f>
        <v>24</v>
      </c>
      <c r="B13" s="79"/>
      <c r="C13" s="79"/>
      <c r="D13" s="79">
        <f>ANTIGUEDAD!$D$14</f>
        <v>7</v>
      </c>
      <c r="E13" s="79"/>
      <c r="F13" s="79">
        <f>ANTIGUEDAD!$E$17</f>
        <v>15</v>
      </c>
      <c r="G13" s="79"/>
      <c r="H13" s="80">
        <f>ANTIGUEDAD!C23</f>
        <v>24</v>
      </c>
      <c r="I13" s="81"/>
      <c r="J13" s="80">
        <f>ANTIGUEDAD!D25</f>
        <v>7</v>
      </c>
      <c r="K13" s="81"/>
      <c r="L13" s="79">
        <f>ANTIGUEDAD!E28</f>
        <v>15</v>
      </c>
      <c r="M13" s="79">
        <f>ANTIGUEDAD!C34</f>
        <v>4</v>
      </c>
      <c r="N13" s="79"/>
      <c r="O13" s="80">
        <f>ANTIGUEDAD!D36</f>
        <v>0</v>
      </c>
      <c r="P13" s="81"/>
      <c r="Q13" s="80">
        <f>ANTIGUEDAD!E39</f>
        <v>0</v>
      </c>
      <c r="R13" s="81"/>
      <c r="V13" s="4">
        <v>4</v>
      </c>
      <c r="W13" s="70"/>
      <c r="X13" s="70">
        <v>12</v>
      </c>
      <c r="Z13" s="4">
        <v>4</v>
      </c>
      <c r="AA13" s="70"/>
      <c r="AB13" s="69">
        <v>6</v>
      </c>
      <c r="AD13" s="4">
        <v>4</v>
      </c>
      <c r="AE13" s="70"/>
      <c r="AF13" s="70"/>
    </row>
    <row r="14" spans="1:32" ht="15">
      <c r="A14" s="79">
        <f>ANTIGUEDAD!$G$12</f>
        <v>288</v>
      </c>
      <c r="B14" s="79"/>
      <c r="C14" s="79"/>
      <c r="D14" s="79">
        <f>ANTIGUEDAD!$H$14</f>
        <v>7</v>
      </c>
      <c r="E14" s="79"/>
      <c r="F14" s="79">
        <f>ANTIGUEDAD!$I$17</f>
        <v>0.50</v>
      </c>
      <c r="G14" s="79"/>
      <c r="H14" s="80">
        <f>ANTIGUEDAD!G23</f>
        <v>72</v>
      </c>
      <c r="I14" s="81"/>
      <c r="J14" s="80">
        <f>ANTIGUEDAD!H25</f>
        <v>1.75</v>
      </c>
      <c r="K14" s="81"/>
      <c r="L14" s="79">
        <f>ANTIGUEDAD!I28</f>
        <v>0.125</v>
      </c>
      <c r="M14" s="79">
        <f>ANTIGUEDAD!G34</f>
        <v>4</v>
      </c>
      <c r="N14" s="79"/>
      <c r="O14" s="80">
        <f>ANTIGUEDAD!H36</f>
        <v>0</v>
      </c>
      <c r="P14" s="81"/>
      <c r="Q14" s="80">
        <f>ANTIGUEDAD!I39</f>
        <v>0</v>
      </c>
      <c r="R14" s="81"/>
      <c r="V14" s="4">
        <v>5</v>
      </c>
      <c r="W14" s="70"/>
      <c r="X14" s="70">
        <v>6</v>
      </c>
      <c r="Z14" s="4">
        <v>5</v>
      </c>
      <c r="AA14" s="70"/>
      <c r="AB14" s="69">
        <v>6</v>
      </c>
      <c r="AD14" s="4">
        <v>5</v>
      </c>
      <c r="AE14" s="70"/>
      <c r="AF14" s="70"/>
    </row>
    <row r="15" spans="15:32" ht="15">
      <c r="O15" s="82" t="s">
        <v>20</v>
      </c>
      <c r="P15" s="83"/>
      <c r="Q15" s="84">
        <f>SUM(A14:R14)</f>
        <v>373.375</v>
      </c>
      <c r="R15" s="84"/>
      <c r="S15" s="75" t="s">
        <v>64</v>
      </c>
      <c r="V15" s="4">
        <v>6</v>
      </c>
      <c r="W15" s="70"/>
      <c r="X15" s="70"/>
      <c r="Z15" s="4">
        <v>6</v>
      </c>
      <c r="AA15" s="70"/>
      <c r="AB15" s="69">
        <v>6</v>
      </c>
      <c r="AD15" s="4">
        <v>6</v>
      </c>
      <c r="AE15" s="70"/>
      <c r="AF15" s="70"/>
    </row>
    <row r="16" spans="1:32" ht="15">
      <c r="A16" s="5" t="s">
        <v>65</v>
      </c>
      <c r="B16" s="5"/>
      <c r="C16" s="5"/>
      <c r="D16" s="5"/>
      <c r="E16" s="5"/>
      <c r="F16" s="5"/>
      <c r="G16" s="5"/>
      <c r="H16" s="5"/>
      <c r="I16" s="5"/>
      <c r="V16" s="4">
        <v>7</v>
      </c>
      <c r="W16" s="70"/>
      <c r="X16" s="70"/>
      <c r="Z16" s="4">
        <v>7</v>
      </c>
      <c r="AA16" s="70"/>
      <c r="AB16" s="69">
        <v>6</v>
      </c>
      <c r="AD16" s="4">
        <v>7</v>
      </c>
      <c r="AE16" s="70"/>
      <c r="AF16" s="70"/>
    </row>
    <row r="17" spans="1:32" ht="15">
      <c r="A17" s="5" t="s">
        <v>57</v>
      </c>
      <c r="B17" s="5" t="s">
        <v>58</v>
      </c>
      <c r="C17" s="5" t="s">
        <v>59</v>
      </c>
      <c r="D17" s="5"/>
      <c r="F17" s="85" t="s">
        <v>57</v>
      </c>
      <c r="G17" s="85" t="s">
        <v>58</v>
      </c>
      <c r="H17" s="85" t="s">
        <v>59</v>
      </c>
      <c r="I17" s="85"/>
      <c r="V17" s="4">
        <v>8</v>
      </c>
      <c r="W17" s="70"/>
      <c r="X17" s="70"/>
      <c r="Z17" s="4">
        <v>8</v>
      </c>
      <c r="AA17" s="70"/>
      <c r="AB17" s="69">
        <v>6</v>
      </c>
      <c r="AD17" s="4">
        <v>8</v>
      </c>
      <c r="AE17" s="70"/>
      <c r="AF17" s="70"/>
    </row>
    <row r="18" spans="1:32" ht="15">
      <c r="A18" s="5">
        <v>1</v>
      </c>
      <c r="B18" s="86">
        <v>2000</v>
      </c>
      <c r="C18" s="87">
        <v>1.988</v>
      </c>
      <c r="D18" s="87"/>
      <c r="F18" s="5">
        <v>16</v>
      </c>
      <c r="G18" s="88">
        <v>2007</v>
      </c>
      <c r="H18" s="70">
        <v>1.42</v>
      </c>
      <c r="I18" s="70"/>
      <c r="L18" s="6" t="s">
        <v>66</v>
      </c>
      <c r="M18" s="6"/>
      <c r="N18" s="70">
        <v>480</v>
      </c>
      <c r="O18" s="70"/>
      <c r="P18" s="70"/>
      <c r="V18" s="4">
        <v>9</v>
      </c>
      <c r="W18" s="70"/>
      <c r="X18" s="70"/>
      <c r="Z18" s="4">
        <v>9</v>
      </c>
      <c r="AA18" s="70"/>
      <c r="AB18" s="69">
        <v>6</v>
      </c>
      <c r="AD18" s="4">
        <v>9</v>
      </c>
      <c r="AE18" s="70"/>
      <c r="AF18" s="70"/>
    </row>
    <row r="19" spans="1:32" ht="15">
      <c r="A19" s="5">
        <v>2</v>
      </c>
      <c r="B19" s="86">
        <v>2000</v>
      </c>
      <c r="C19" s="87">
        <v>1.42</v>
      </c>
      <c r="D19" s="87"/>
      <c r="F19" s="5">
        <v>17</v>
      </c>
      <c r="G19" s="88">
        <v>2008</v>
      </c>
      <c r="H19" s="70">
        <v>2.84</v>
      </c>
      <c r="I19" s="70"/>
      <c r="L19" s="6"/>
      <c r="M19" s="6"/>
      <c r="N19" s="70"/>
      <c r="O19" s="70"/>
      <c r="P19" s="70"/>
      <c r="V19" s="4">
        <v>10</v>
      </c>
      <c r="W19" s="70"/>
      <c r="X19" s="70"/>
      <c r="Z19" s="4">
        <v>10</v>
      </c>
      <c r="AA19" s="70"/>
      <c r="AB19" s="70">
        <v>6</v>
      </c>
      <c r="AD19" s="4">
        <v>10</v>
      </c>
      <c r="AE19" s="70"/>
      <c r="AF19" s="70"/>
    </row>
    <row r="20" spans="1:32" ht="15">
      <c r="A20" s="5">
        <v>3</v>
      </c>
      <c r="B20" s="86">
        <v>2001</v>
      </c>
      <c r="C20" s="87">
        <v>2.13</v>
      </c>
      <c r="D20" s="87"/>
      <c r="F20" s="5">
        <v>18</v>
      </c>
      <c r="G20" s="88">
        <v>2008</v>
      </c>
      <c r="H20" s="70">
        <v>2.84</v>
      </c>
      <c r="I20" s="70"/>
      <c r="L20" s="65" t="s">
        <v>65</v>
      </c>
      <c r="M20" s="66"/>
      <c r="N20" s="67">
        <f>H33</f>
        <v>65.939000000000007</v>
      </c>
      <c r="O20" s="89"/>
      <c r="P20" s="68"/>
      <c r="V20" s="4">
        <v>11</v>
      </c>
      <c r="W20" s="70"/>
      <c r="X20" s="70"/>
      <c r="Z20" s="4">
        <v>11</v>
      </c>
      <c r="AA20" s="70"/>
      <c r="AB20" s="70">
        <v>6</v>
      </c>
      <c r="AD20" s="4">
        <v>11</v>
      </c>
      <c r="AE20" s="70"/>
      <c r="AF20" s="70"/>
    </row>
    <row r="21" spans="1:32" ht="15">
      <c r="A21" s="5">
        <v>4</v>
      </c>
      <c r="B21" s="86">
        <v>2002</v>
      </c>
      <c r="C21" s="87">
        <v>2.13</v>
      </c>
      <c r="D21" s="87"/>
      <c r="F21" s="5">
        <v>19</v>
      </c>
      <c r="G21" s="88">
        <v>2009</v>
      </c>
      <c r="H21" s="70">
        <v>2.84</v>
      </c>
      <c r="I21" s="70"/>
      <c r="L21" s="71"/>
      <c r="M21" s="72"/>
      <c r="N21" s="73"/>
      <c r="O21" s="90"/>
      <c r="P21" s="74"/>
      <c r="V21" s="4">
        <v>12</v>
      </c>
      <c r="W21" s="70"/>
      <c r="X21" s="70"/>
      <c r="Z21" s="4">
        <v>12</v>
      </c>
      <c r="AA21" s="70"/>
      <c r="AB21" s="70">
        <v>6</v>
      </c>
      <c r="AD21" s="4">
        <v>12</v>
      </c>
      <c r="AE21" s="70"/>
      <c r="AF21" s="70"/>
    </row>
    <row r="22" spans="1:32" ht="15">
      <c r="A22" s="5">
        <v>5</v>
      </c>
      <c r="B22" s="88">
        <v>2002</v>
      </c>
      <c r="C22" s="70">
        <v>2.84</v>
      </c>
      <c r="D22" s="70"/>
      <c r="F22" s="5">
        <v>20</v>
      </c>
      <c r="G22" s="88">
        <v>2010</v>
      </c>
      <c r="H22" s="70">
        <v>2.84</v>
      </c>
      <c r="I22" s="70"/>
      <c r="L22" s="91" t="s">
        <v>67</v>
      </c>
      <c r="M22" s="91"/>
      <c r="N22" s="84">
        <f>SUM(N18:P21)</f>
        <v>545.93899999999996</v>
      </c>
      <c r="O22" s="84"/>
      <c r="P22" s="84"/>
      <c r="V22" s="4">
        <v>13</v>
      </c>
      <c r="W22" s="70"/>
      <c r="X22" s="70"/>
      <c r="Z22" s="4">
        <v>13</v>
      </c>
      <c r="AA22" s="70"/>
      <c r="AB22" s="70">
        <v>6</v>
      </c>
      <c r="AD22" s="4">
        <v>13</v>
      </c>
      <c r="AE22" s="70"/>
      <c r="AF22" s="70"/>
    </row>
    <row r="23" spans="1:32" ht="15">
      <c r="A23" s="5">
        <v>6</v>
      </c>
      <c r="B23" s="92">
        <v>2003</v>
      </c>
      <c r="C23" s="93">
        <v>17.303999999999998</v>
      </c>
      <c r="D23" s="93"/>
      <c r="F23" s="5">
        <v>21</v>
      </c>
      <c r="G23" s="88">
        <v>2012</v>
      </c>
      <c r="H23" s="70">
        <v>2.84</v>
      </c>
      <c r="I23" s="70"/>
      <c r="L23" s="91"/>
      <c r="M23" s="91"/>
      <c r="N23" s="84"/>
      <c r="O23" s="84"/>
      <c r="P23" s="84"/>
      <c r="V23" s="4">
        <v>14</v>
      </c>
      <c r="W23" s="70"/>
      <c r="X23" s="70"/>
      <c r="Z23" s="4">
        <v>14</v>
      </c>
      <c r="AA23" s="70"/>
      <c r="AB23" s="70"/>
      <c r="AD23" s="4">
        <v>14</v>
      </c>
      <c r="AE23" s="70"/>
      <c r="AF23" s="70"/>
    </row>
    <row r="24" spans="1:32" ht="15">
      <c r="A24" s="5">
        <v>7</v>
      </c>
      <c r="B24" s="88">
        <v>2003</v>
      </c>
      <c r="C24" s="70">
        <v>2.13</v>
      </c>
      <c r="D24" s="70"/>
      <c r="F24" s="5">
        <v>22</v>
      </c>
      <c r="G24" s="88">
        <v>2012</v>
      </c>
      <c r="H24" s="70">
        <v>2.84</v>
      </c>
      <c r="I24" s="70"/>
      <c r="V24" s="4">
        <v>15</v>
      </c>
      <c r="W24" s="70"/>
      <c r="X24" s="70"/>
      <c r="Z24" s="4">
        <v>15</v>
      </c>
      <c r="AA24" s="70"/>
      <c r="AB24" s="70"/>
      <c r="AD24" s="4">
        <v>15</v>
      </c>
      <c r="AE24" s="70"/>
      <c r="AF24" s="70"/>
    </row>
    <row r="25" spans="1:32" ht="15">
      <c r="A25" s="5">
        <v>8</v>
      </c>
      <c r="B25" s="88">
        <v>2004</v>
      </c>
      <c r="C25" s="70">
        <v>1.42</v>
      </c>
      <c r="D25" s="70"/>
      <c r="F25" s="5">
        <v>23</v>
      </c>
      <c r="G25" s="88"/>
      <c r="H25" s="70"/>
      <c r="I25" s="70"/>
      <c r="V25" s="4">
        <v>16</v>
      </c>
      <c r="W25" s="70"/>
      <c r="X25" s="70"/>
      <c r="Z25" s="4">
        <v>16</v>
      </c>
      <c r="AA25" s="70"/>
      <c r="AB25" s="70"/>
      <c r="AD25" s="4">
        <v>16</v>
      </c>
      <c r="AE25" s="70"/>
      <c r="AF25" s="70"/>
    </row>
    <row r="26" spans="1:32" ht="15">
      <c r="A26" s="5">
        <v>9</v>
      </c>
      <c r="B26" s="94">
        <v>2004</v>
      </c>
      <c r="C26" s="95">
        <v>3.55</v>
      </c>
      <c r="D26" s="95"/>
      <c r="F26" s="5">
        <v>24</v>
      </c>
      <c r="G26" s="88"/>
      <c r="H26" s="70"/>
      <c r="I26" s="70"/>
      <c r="L26" s="5" t="s">
        <v>68</v>
      </c>
      <c r="M26" s="5"/>
      <c r="N26" s="5"/>
      <c r="O26" s="5"/>
      <c r="P26" s="5"/>
      <c r="Q26" s="5"/>
      <c r="R26" s="5"/>
      <c r="S26" s="5"/>
      <c r="T26" s="5"/>
      <c r="W26" s="5" t="s">
        <v>20</v>
      </c>
      <c r="X26" s="84">
        <f>SUM(X10:X25)</f>
        <v>36</v>
      </c>
      <c r="AA26" s="5" t="s">
        <v>20</v>
      </c>
      <c r="AB26" s="84">
        <f>SUM(AB10:AB25)</f>
        <v>78</v>
      </c>
      <c r="AE26" s="5" t="s">
        <v>20</v>
      </c>
      <c r="AF26" s="84">
        <f>SUM(AF10:AF25)</f>
        <v>24</v>
      </c>
    </row>
    <row r="27" spans="1:32" ht="15">
      <c r="A27" s="5">
        <v>10</v>
      </c>
      <c r="B27" s="88">
        <v>2004</v>
      </c>
      <c r="C27" s="70">
        <v>1.42</v>
      </c>
      <c r="D27" s="70"/>
      <c r="F27" s="5">
        <v>25</v>
      </c>
      <c r="G27" s="88"/>
      <c r="H27" s="70"/>
      <c r="I27" s="70"/>
      <c r="L27" s="5" t="s">
        <v>69</v>
      </c>
      <c r="M27" s="5" t="s">
        <v>70</v>
      </c>
      <c r="N27" s="5"/>
      <c r="O27" s="5" t="s">
        <v>71</v>
      </c>
      <c r="P27" s="5"/>
      <c r="Q27" s="5" t="s">
        <v>72</v>
      </c>
      <c r="R27" s="5"/>
      <c r="S27" s="5" t="s">
        <v>73</v>
      </c>
      <c r="T27" s="5" t="s">
        <v>20</v>
      </c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1:29" ht="15">
      <c r="A28" s="5">
        <v>11</v>
      </c>
      <c r="B28" s="88">
        <v>2005</v>
      </c>
      <c r="C28" s="70">
        <v>2.2719999999999998</v>
      </c>
      <c r="D28" s="70"/>
      <c r="F28" s="5">
        <v>26</v>
      </c>
      <c r="G28" s="88"/>
      <c r="H28" s="70"/>
      <c r="I28" s="70"/>
      <c r="L28" s="70">
        <v>475</v>
      </c>
      <c r="M28" s="70">
        <v>475</v>
      </c>
      <c r="N28" s="70"/>
      <c r="O28" s="70">
        <v>475</v>
      </c>
      <c r="P28" s="70"/>
      <c r="Q28" s="70">
        <v>475</v>
      </c>
      <c r="R28" s="70"/>
      <c r="S28" s="69">
        <v>475</v>
      </c>
      <c r="T28" s="84">
        <f>SUM(L28:S28)/5</f>
        <v>475</v>
      </c>
      <c r="V28" s="36"/>
      <c r="W28" s="36"/>
      <c r="X28" s="36"/>
      <c r="Y28" s="36"/>
      <c r="Z28" s="36"/>
      <c r="AA28" s="36"/>
      <c r="AB28" s="75" t="s">
        <v>74</v>
      </c>
      <c r="AC28" s="75"/>
    </row>
    <row r="29" spans="1:32" ht="15">
      <c r="A29" s="5">
        <v>12</v>
      </c>
      <c r="B29" s="88">
        <v>2005</v>
      </c>
      <c r="C29" s="70">
        <v>2.485</v>
      </c>
      <c r="D29" s="70"/>
      <c r="F29" s="5">
        <v>27</v>
      </c>
      <c r="G29" s="88"/>
      <c r="H29" s="70"/>
      <c r="I29" s="70"/>
      <c r="V29" s="36"/>
      <c r="W29" s="36"/>
      <c r="X29" s="36"/>
      <c r="Y29" s="36"/>
      <c r="Z29" s="36"/>
      <c r="AA29" s="36"/>
      <c r="AB29" s="96"/>
      <c r="AC29" s="96"/>
      <c r="AD29" s="97"/>
      <c r="AE29" s="97"/>
      <c r="AF29" s="97"/>
    </row>
    <row r="30" spans="1:32" ht="15">
      <c r="A30" s="5">
        <v>13</v>
      </c>
      <c r="B30" s="88">
        <v>2006</v>
      </c>
      <c r="C30" s="70">
        <v>1.42</v>
      </c>
      <c r="D30" s="70"/>
      <c r="F30" s="5">
        <v>28</v>
      </c>
      <c r="G30" s="88"/>
      <c r="H30" s="70"/>
      <c r="I30" s="70"/>
      <c r="L30" s="5" t="s">
        <v>75</v>
      </c>
      <c r="M30" s="5"/>
      <c r="N30" s="5"/>
      <c r="O30" s="5"/>
      <c r="P30" s="5"/>
      <c r="Q30" s="5"/>
      <c r="R30" s="5"/>
      <c r="S30" s="5"/>
      <c r="T30" s="5"/>
      <c r="V30" s="98" t="s">
        <v>76</v>
      </c>
      <c r="W30" s="99"/>
      <c r="X30" s="99" t="s">
        <v>17</v>
      </c>
      <c r="Y30" s="99"/>
      <c r="Z30" s="99" t="s">
        <v>77</v>
      </c>
      <c r="AA30" s="99"/>
      <c r="AB30" s="100" t="s">
        <v>78</v>
      </c>
      <c r="AC30" s="101"/>
      <c r="AD30" s="100" t="s">
        <v>79</v>
      </c>
      <c r="AE30" s="101"/>
      <c r="AF30" s="102" t="s">
        <v>20</v>
      </c>
    </row>
    <row r="31" spans="1:32" ht="15">
      <c r="A31" s="5">
        <v>14</v>
      </c>
      <c r="B31" s="88">
        <v>2006</v>
      </c>
      <c r="C31" s="70">
        <v>2.84</v>
      </c>
      <c r="D31" s="70"/>
      <c r="F31" s="5">
        <v>29</v>
      </c>
      <c r="G31" s="88"/>
      <c r="H31" s="70"/>
      <c r="I31" s="70"/>
      <c r="L31" s="5" t="s">
        <v>69</v>
      </c>
      <c r="M31" s="5" t="s">
        <v>70</v>
      </c>
      <c r="N31" s="5"/>
      <c r="O31" s="5" t="s">
        <v>71</v>
      </c>
      <c r="P31" s="5"/>
      <c r="Q31" s="5" t="s">
        <v>72</v>
      </c>
      <c r="R31" s="5"/>
      <c r="S31" s="5" t="s">
        <v>73</v>
      </c>
      <c r="T31" s="5" t="s">
        <v>20</v>
      </c>
      <c r="V31" s="99"/>
      <c r="W31" s="99"/>
      <c r="X31" s="99"/>
      <c r="Y31" s="99"/>
      <c r="Z31" s="99"/>
      <c r="AA31" s="99"/>
      <c r="AB31" s="101"/>
      <c r="AC31" s="101"/>
      <c r="AD31" s="101"/>
      <c r="AE31" s="101"/>
      <c r="AF31" s="103"/>
    </row>
    <row r="32" spans="1:32" ht="15">
      <c r="A32" s="5">
        <v>15</v>
      </c>
      <c r="B32" s="88">
        <v>2007</v>
      </c>
      <c r="C32" s="70">
        <v>2.13</v>
      </c>
      <c r="D32" s="70"/>
      <c r="F32" s="5">
        <v>30</v>
      </c>
      <c r="G32" s="88"/>
      <c r="H32" s="70"/>
      <c r="I32" s="70"/>
      <c r="L32" s="70">
        <v>240</v>
      </c>
      <c r="M32" s="70">
        <v>240</v>
      </c>
      <c r="N32" s="70"/>
      <c r="O32" s="70">
        <v>240</v>
      </c>
      <c r="P32" s="70"/>
      <c r="Q32" s="70">
        <v>240</v>
      </c>
      <c r="R32" s="70"/>
      <c r="S32" s="69">
        <v>240</v>
      </c>
      <c r="T32" s="84">
        <f>SUM(L32:S32)/5</f>
        <v>240</v>
      </c>
      <c r="V32" s="104">
        <f>N22</f>
        <v>545.93899999999996</v>
      </c>
      <c r="W32" s="104"/>
      <c r="X32" s="104">
        <f>T28</f>
        <v>475</v>
      </c>
      <c r="Y32" s="104"/>
      <c r="Z32" s="104">
        <f>Q15</f>
        <v>373.375</v>
      </c>
      <c r="AA32" s="104"/>
      <c r="AB32" s="104">
        <f>T32</f>
        <v>240</v>
      </c>
      <c r="AC32" s="104"/>
      <c r="AD32" s="104">
        <f>SUM(X26,AB26,AF26)</f>
        <v>138</v>
      </c>
      <c r="AE32" s="104"/>
      <c r="AF32" s="105">
        <f>SUM(V32:AE33)</f>
        <v>1772.3139999999999</v>
      </c>
    </row>
    <row r="33" spans="6:32" ht="15">
      <c r="F33" s="1" t="s">
        <v>20</v>
      </c>
      <c r="H33" s="106">
        <f>SUM(C18:D32,H18:I32)</f>
        <v>65.939000000000007</v>
      </c>
      <c r="I33" s="106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5"/>
    </row>
    <row r="34" spans="2:12" ht="15">
      <c r="B34" s="107" t="s">
        <v>80</v>
      </c>
      <c r="L34" s="75" t="s">
        <v>81</v>
      </c>
    </row>
    <row r="37" spans="14:30" ht="15">
      <c r="N37" s="108" t="s">
        <v>82</v>
      </c>
      <c r="O37" s="108"/>
      <c r="P37" s="108"/>
      <c r="Q37" s="108"/>
      <c r="R37" s="108"/>
      <c r="S37" s="108"/>
      <c r="T37" s="108"/>
      <c r="W37" s="109" t="s">
        <v>83</v>
      </c>
      <c r="X37" s="109"/>
      <c r="Y37" s="109"/>
      <c r="Z37" s="109"/>
      <c r="AA37" s="109"/>
      <c r="AB37" s="109"/>
      <c r="AC37" s="109"/>
      <c r="AD37" s="109"/>
    </row>
    <row r="38" spans="14:20" ht="15">
      <c r="N38" s="110" t="s">
        <v>84</v>
      </c>
      <c r="O38" s="110"/>
      <c r="P38" s="110"/>
      <c r="Q38" s="110"/>
      <c r="R38" s="110"/>
      <c r="S38" s="110"/>
      <c r="T38" s="110"/>
    </row>
    <row r="39" spans="14:23" ht="15">
      <c r="N39" s="110"/>
      <c r="O39" s="110"/>
      <c r="P39" s="110"/>
      <c r="Q39" s="110"/>
      <c r="R39" s="110"/>
      <c r="S39" s="110"/>
      <c r="T39" s="110"/>
      <c r="W39" s="1" t="s">
        <v>85</v>
      </c>
    </row>
  </sheetData>
  <sheetProtection algorithmName="SHA-512" hashValue="tRs2EFFv5Lbx84z97bLe8vdSWF4gtQs60tmPVpKcyJD5pPlORvQvf+HrjKw9yrBkX+gfVmVw8wSBD88iIZSNPA==" saltValue="I7tN9UHsrZlUNin6Y/WovA==" spinCount="100000" sheet="1" objects="1" scenarios="1"/>
  <mergeCells count="118">
    <mergeCell ref="A10:C11"/>
    <mergeCell ref="D10:E11"/>
    <mergeCell ref="F10:G11"/>
    <mergeCell ref="H10:I11"/>
    <mergeCell ref="J10:K11"/>
    <mergeCell ref="L10:L11"/>
    <mergeCell ref="V8:X8"/>
    <mergeCell ref="Z8:AB8"/>
    <mergeCell ref="AD8:AF8"/>
    <mergeCell ref="A9:G9"/>
    <mergeCell ref="H9:L9"/>
    <mergeCell ref="M9:R9"/>
    <mergeCell ref="M10:N11"/>
    <mergeCell ref="O10:P11"/>
    <mergeCell ref="Q10:R11"/>
    <mergeCell ref="Q12:R12"/>
    <mergeCell ref="A13:C13"/>
    <mergeCell ref="D13:E13"/>
    <mergeCell ref="F13:G13"/>
    <mergeCell ref="H13:I13"/>
    <mergeCell ref="J13:K13"/>
    <mergeCell ref="M13:N13"/>
    <mergeCell ref="O13:P13"/>
    <mergeCell ref="Q13:R13"/>
    <mergeCell ref="A12:C12"/>
    <mergeCell ref="D12:E12"/>
    <mergeCell ref="F12:G12"/>
    <mergeCell ref="H12:I12"/>
    <mergeCell ref="J12:K12"/>
    <mergeCell ref="M12:N12"/>
    <mergeCell ref="O12:P12"/>
    <mergeCell ref="C18:D18"/>
    <mergeCell ref="H18:I18"/>
    <mergeCell ref="L18:M19"/>
    <mergeCell ref="N18:P19"/>
    <mergeCell ref="C19:D19"/>
    <mergeCell ref="H19:I19"/>
    <mergeCell ref="O14:P14"/>
    <mergeCell ref="Q14:R14"/>
    <mergeCell ref="O15:P15"/>
    <mergeCell ref="Q15:R15"/>
    <mergeCell ref="A16:I16"/>
    <mergeCell ref="C17:D17"/>
    <mergeCell ref="H17:I17"/>
    <mergeCell ref="A14:C14"/>
    <mergeCell ref="D14:E14"/>
    <mergeCell ref="F14:G14"/>
    <mergeCell ref="H14:I14"/>
    <mergeCell ref="J14:K14"/>
    <mergeCell ref="M14:N14"/>
    <mergeCell ref="C22:D22"/>
    <mergeCell ref="H22:I22"/>
    <mergeCell ref="L22:M23"/>
    <mergeCell ref="N22:P23"/>
    <mergeCell ref="C23:D23"/>
    <mergeCell ref="H23:I23"/>
    <mergeCell ref="C20:D20"/>
    <mergeCell ref="H20:I20"/>
    <mergeCell ref="L20:M21"/>
    <mergeCell ref="N20:P21"/>
    <mergeCell ref="C21:D21"/>
    <mergeCell ref="H21:I21"/>
    <mergeCell ref="L26:T26"/>
    <mergeCell ref="C27:D27"/>
    <mergeCell ref="H27:I27"/>
    <mergeCell ref="M27:N27"/>
    <mergeCell ref="O27:P27"/>
    <mergeCell ref="Q27:R27"/>
    <mergeCell ref="C24:D24"/>
    <mergeCell ref="H24:I24"/>
    <mergeCell ref="C25:D25"/>
    <mergeCell ref="H25:I25"/>
    <mergeCell ref="C26:D26"/>
    <mergeCell ref="H26:I26"/>
    <mergeCell ref="V27:W27"/>
    <mergeCell ref="X27:Y27"/>
    <mergeCell ref="Z27:AA27"/>
    <mergeCell ref="AB27:AC27"/>
    <mergeCell ref="AD27:AE27"/>
    <mergeCell ref="C28:D28"/>
    <mergeCell ref="H28:I28"/>
    <mergeCell ref="M28:N28"/>
    <mergeCell ref="O28:P28"/>
    <mergeCell ref="Q28:R28"/>
    <mergeCell ref="AF30:AF31"/>
    <mergeCell ref="C31:D31"/>
    <mergeCell ref="H31:I31"/>
    <mergeCell ref="M31:N31"/>
    <mergeCell ref="O31:P31"/>
    <mergeCell ref="Q31:R31"/>
    <mergeCell ref="V28:W29"/>
    <mergeCell ref="X28:Y29"/>
    <mergeCell ref="Z28:AA29"/>
    <mergeCell ref="C29:D29"/>
    <mergeCell ref="H29:I29"/>
    <mergeCell ref="C30:D30"/>
    <mergeCell ref="H30:I30"/>
    <mergeCell ref="L30:T30"/>
    <mergeCell ref="V30:W31"/>
    <mergeCell ref="X30:Y31"/>
    <mergeCell ref="C32:D32"/>
    <mergeCell ref="H32:I32"/>
    <mergeCell ref="M32:N32"/>
    <mergeCell ref="O32:P32"/>
    <mergeCell ref="Q32:R32"/>
    <mergeCell ref="V32:W33"/>
    <mergeCell ref="Z30:AA31"/>
    <mergeCell ref="AB30:AC31"/>
    <mergeCell ref="AD30:AE31"/>
    <mergeCell ref="N38:T39"/>
    <mergeCell ref="H33:I33"/>
    <mergeCell ref="X32:Y33"/>
    <mergeCell ref="Z32:AA33"/>
    <mergeCell ref="AB32:AC33"/>
    <mergeCell ref="AD32:AE33"/>
    <mergeCell ref="AF32:AF33"/>
    <mergeCell ref="N37:T37"/>
    <mergeCell ref="W37:AD37"/>
  </mergeCells>
  <conditionalFormatting sqref="X32">
    <cfRule type="cellIs" priority="2" dxfId="0" operator="greaterThan">
      <formula>600</formula>
    </cfRule>
  </conditionalFormatting>
  <conditionalFormatting sqref="AB32">
    <cfRule type="cellIs" priority="1" dxfId="0" operator="greaterThan">
      <formula>240</formula>
    </cfRule>
  </conditionalFormatting>
  <pageMargins left="0.7" right="0.7" top="0.75" bottom="0.75" header="0.3" footer="0.3"/>
  <pageSetup orientation="portrait" paperSize="1" r:id="rId4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APOYO 2022-2023</vt:lpstr>
      <vt:lpstr>DOCENTES 2022-2023</vt:lpstr>
      <vt:lpstr>ANTIGUEDAD</vt:lpstr>
      <vt:lpstr>PUNTAJES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